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 (EFG)\Dossier de l'équipe EFG\commun\OUTILS\Outils - Modèles\"/>
    </mc:Choice>
  </mc:AlternateContent>
  <xr:revisionPtr revIDLastSave="0" documentId="13_ncr:1_{72BA8C41-9A00-42C9-B956-F5F2ED2537BA}" xr6:coauthVersionLast="45" xr6:coauthVersionMax="45" xr10:uidLastSave="{00000000-0000-0000-0000-000000000000}"/>
  <bookViews>
    <workbookView xWindow="-120" yWindow="-120" windowWidth="24240" windowHeight="13140" tabRatio="691" xr2:uid="{00000000-000D-0000-FFFF-FFFF00000000}"/>
  </bookViews>
  <sheets>
    <sheet name="Instructions" sheetId="91" r:id="rId1"/>
    <sheet name="Paramètres" sheetId="77" r:id="rId2"/>
    <sheet name="janvier" sheetId="76" r:id="rId3"/>
    <sheet name="février" sheetId="92" r:id="rId4"/>
    <sheet name="mars" sheetId="93" r:id="rId5"/>
    <sheet name="avril" sheetId="94" r:id="rId6"/>
    <sheet name="mai" sheetId="95" r:id="rId7"/>
    <sheet name="juin" sheetId="96" r:id="rId8"/>
    <sheet name="juillet" sheetId="103" r:id="rId9"/>
    <sheet name="août" sheetId="98" r:id="rId10"/>
    <sheet name="septembre" sheetId="99" r:id="rId11"/>
    <sheet name="octobre" sheetId="100" r:id="rId12"/>
    <sheet name="novembre" sheetId="101" r:id="rId13"/>
    <sheet name="décembre" sheetId="102" r:id="rId14"/>
  </sheets>
  <definedNames>
    <definedName name="Barème">Paramètres!$G$2:$J$8</definedName>
    <definedName name="_xlnm.Print_Titles" localSheetId="9">août!$1:$1</definedName>
    <definedName name="_xlnm.Print_Titles" localSheetId="5">avril!$1:$1</definedName>
    <definedName name="_xlnm.Print_Titles" localSheetId="13">décembre!$1:$1</definedName>
    <definedName name="_xlnm.Print_Titles" localSheetId="3">février!$1:$1</definedName>
    <definedName name="_xlnm.Print_Titles" localSheetId="2">janvier!$1:$1</definedName>
    <definedName name="_xlnm.Print_Titles" localSheetId="8">juillet!$1:$1</definedName>
    <definedName name="_xlnm.Print_Titles" localSheetId="7">juin!$1:$1</definedName>
    <definedName name="_xlnm.Print_Titles" localSheetId="6">mai!$1:$1</definedName>
    <definedName name="_xlnm.Print_Titles" localSheetId="4">mars!$1:$1</definedName>
    <definedName name="_xlnm.Print_Titles" localSheetId="12">novembre!$1:$1</definedName>
    <definedName name="_xlnm.Print_Titles" localSheetId="11">octobre!$1:$1</definedName>
    <definedName name="_xlnm.Print_Titles" localSheetId="10">septembre!$1:$1</definedName>
    <definedName name="Nature">Paramètres!$B$3:$B$41</definedName>
    <definedName name="_xlnm.Print_Area" localSheetId="9">août!$A$1:$G$62</definedName>
    <definedName name="_xlnm.Print_Area" localSheetId="5">avril!$A$1:$G$62</definedName>
    <definedName name="_xlnm.Print_Area" localSheetId="13">décembre!$A$1:$G$61</definedName>
    <definedName name="_xlnm.Print_Area" localSheetId="3">février!$A$1:$G$62</definedName>
    <definedName name="_xlnm.Print_Area" localSheetId="2">janvier!$A$1:$G$62</definedName>
    <definedName name="_xlnm.Print_Area" localSheetId="8">juillet!$A$1:$G$62</definedName>
    <definedName name="_xlnm.Print_Area" localSheetId="7">juin!$A$1:$G$62</definedName>
    <definedName name="_xlnm.Print_Area" localSheetId="6">mai!$A$1:$G$62</definedName>
    <definedName name="_xlnm.Print_Area" localSheetId="4">mars!$A$1:$G$62</definedName>
    <definedName name="_xlnm.Print_Area" localSheetId="12">novembre!$A$1:$G$62</definedName>
    <definedName name="_xlnm.Print_Area" localSheetId="11">octobre!$A$1:$G$62</definedName>
    <definedName name="_xlnm.Print_Area" localSheetId="10">septembre!$A$1:$G$62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77" l="1"/>
  <c r="C13" i="77"/>
  <c r="G1" i="76" l="1"/>
  <c r="G1" i="92"/>
  <c r="G1" i="93"/>
  <c r="G1" i="94"/>
  <c r="G1" i="95"/>
  <c r="G1" i="96"/>
  <c r="G1" i="103"/>
  <c r="G1" i="98"/>
  <c r="G1" i="99"/>
  <c r="G1" i="100"/>
  <c r="G1" i="101"/>
  <c r="G1" i="102"/>
  <c r="A1" i="76"/>
  <c r="A1" i="92"/>
  <c r="A1" i="93"/>
  <c r="A1" i="94"/>
  <c r="A1" i="95"/>
  <c r="A1" i="96"/>
  <c r="A1" i="103"/>
  <c r="A1" i="98"/>
  <c r="A1" i="99"/>
  <c r="A1" i="100"/>
  <c r="A1" i="101"/>
  <c r="A1" i="102"/>
  <c r="B67" i="76"/>
  <c r="E67" i="76" s="1"/>
  <c r="B68" i="76"/>
  <c r="E68" i="76" s="1"/>
  <c r="B69" i="76"/>
  <c r="B70" i="76"/>
  <c r="C70" i="76"/>
  <c r="B71" i="76"/>
  <c r="B72" i="76"/>
  <c r="B73" i="76"/>
  <c r="B74" i="76"/>
  <c r="B75" i="76"/>
  <c r="B76" i="76"/>
  <c r="E76" i="76" s="1"/>
  <c r="B77" i="76"/>
  <c r="B78" i="76"/>
  <c r="B79" i="76"/>
  <c r="E79" i="76" s="1"/>
  <c r="B80" i="76"/>
  <c r="B81" i="76"/>
  <c r="B82" i="76"/>
  <c r="F82" i="76" s="1"/>
  <c r="B83" i="76"/>
  <c r="E83" i="76" s="1"/>
  <c r="B84" i="76"/>
  <c r="E84" i="76" s="1"/>
  <c r="B85" i="76"/>
  <c r="B86" i="76"/>
  <c r="B87" i="76"/>
  <c r="B88" i="76"/>
  <c r="B89" i="76"/>
  <c r="B90" i="76"/>
  <c r="B91" i="76"/>
  <c r="B92" i="76"/>
  <c r="C92" i="76"/>
  <c r="B93" i="76"/>
  <c r="C93" i="76"/>
  <c r="B94" i="76"/>
  <c r="B95" i="76"/>
  <c r="C95" i="76"/>
  <c r="B96" i="76"/>
  <c r="C96" i="76"/>
  <c r="B97" i="76"/>
  <c r="E97" i="76" s="1"/>
  <c r="B98" i="76"/>
  <c r="B99" i="76"/>
  <c r="B100" i="76"/>
  <c r="B101" i="76"/>
  <c r="C101" i="76"/>
  <c r="B102" i="76"/>
  <c r="F102" i="76" s="1"/>
  <c r="C102" i="76"/>
  <c r="E102" i="76"/>
  <c r="B103" i="76"/>
  <c r="E103" i="76" s="1"/>
  <c r="C103" i="76"/>
  <c r="B67" i="92"/>
  <c r="B68" i="92"/>
  <c r="B69" i="92"/>
  <c r="E69" i="92" s="1"/>
  <c r="B70" i="92"/>
  <c r="E70" i="92" s="1"/>
  <c r="C70" i="92"/>
  <c r="B71" i="92"/>
  <c r="E71" i="92" s="1"/>
  <c r="B72" i="92"/>
  <c r="B73" i="92"/>
  <c r="E73" i="92" s="1"/>
  <c r="B74" i="92"/>
  <c r="E74" i="92" s="1"/>
  <c r="B75" i="92"/>
  <c r="B76" i="92"/>
  <c r="B77" i="92"/>
  <c r="E77" i="92" s="1"/>
  <c r="B78" i="92"/>
  <c r="E78" i="92" s="1"/>
  <c r="B79" i="92"/>
  <c r="E79" i="92" s="1"/>
  <c r="B80" i="92"/>
  <c r="B81" i="92"/>
  <c r="B82" i="92"/>
  <c r="B83" i="92"/>
  <c r="B84" i="92"/>
  <c r="B85" i="92"/>
  <c r="B86" i="92"/>
  <c r="B87" i="92"/>
  <c r="B88" i="92"/>
  <c r="B89" i="92"/>
  <c r="E89" i="92" s="1"/>
  <c r="B90" i="92"/>
  <c r="B91" i="92"/>
  <c r="B92" i="92"/>
  <c r="E92" i="92" s="1"/>
  <c r="C92" i="92"/>
  <c r="B93" i="92"/>
  <c r="C93" i="92"/>
  <c r="B94" i="92"/>
  <c r="B95" i="92"/>
  <c r="C95" i="92"/>
  <c r="B96" i="92"/>
  <c r="C96" i="92"/>
  <c r="B97" i="92"/>
  <c r="E97" i="92" s="1"/>
  <c r="B98" i="92"/>
  <c r="B99" i="92"/>
  <c r="B100" i="92"/>
  <c r="E100" i="92" s="1"/>
  <c r="B101" i="92"/>
  <c r="E101" i="92" s="1"/>
  <c r="C101" i="92"/>
  <c r="B102" i="92"/>
  <c r="E102" i="92" s="1"/>
  <c r="C102" i="92"/>
  <c r="B103" i="92"/>
  <c r="C103" i="92"/>
  <c r="B67" i="93"/>
  <c r="B68" i="93"/>
  <c r="E68" i="93" s="1"/>
  <c r="B69" i="93"/>
  <c r="E69" i="93" s="1"/>
  <c r="B70" i="93"/>
  <c r="C70" i="93"/>
  <c r="B71" i="93"/>
  <c r="B72" i="93"/>
  <c r="E72" i="93" s="1"/>
  <c r="B73" i="93"/>
  <c r="E73" i="93" s="1"/>
  <c r="B74" i="93"/>
  <c r="B75" i="93"/>
  <c r="B76" i="93"/>
  <c r="B77" i="93"/>
  <c r="B78" i="93"/>
  <c r="B79" i="93"/>
  <c r="B80" i="93"/>
  <c r="B81" i="93"/>
  <c r="B82" i="93"/>
  <c r="B83" i="93"/>
  <c r="B84" i="93"/>
  <c r="B85" i="93"/>
  <c r="B86" i="93"/>
  <c r="B87" i="93"/>
  <c r="B88" i="93"/>
  <c r="E88" i="93" s="1"/>
  <c r="B89" i="93"/>
  <c r="B90" i="93"/>
  <c r="B91" i="93"/>
  <c r="B92" i="93"/>
  <c r="C92" i="93"/>
  <c r="B93" i="93"/>
  <c r="C93" i="93"/>
  <c r="B94" i="93"/>
  <c r="B95" i="93"/>
  <c r="C95" i="93"/>
  <c r="B96" i="93"/>
  <c r="C96" i="93"/>
  <c r="B97" i="93"/>
  <c r="B98" i="93"/>
  <c r="E98" i="93" s="1"/>
  <c r="B99" i="93"/>
  <c r="B100" i="93"/>
  <c r="B101" i="93"/>
  <c r="C101" i="93"/>
  <c r="B102" i="93"/>
  <c r="C102" i="93"/>
  <c r="B103" i="93"/>
  <c r="C103" i="93"/>
  <c r="B67" i="94"/>
  <c r="E67" i="94" s="1"/>
  <c r="B68" i="94"/>
  <c r="E68" i="94" s="1"/>
  <c r="B69" i="94"/>
  <c r="E69" i="94" s="1"/>
  <c r="B70" i="94"/>
  <c r="C70" i="94"/>
  <c r="B71" i="94"/>
  <c r="B72" i="94"/>
  <c r="B73" i="94"/>
  <c r="B74" i="94"/>
  <c r="B75" i="94"/>
  <c r="B76" i="94"/>
  <c r="B77" i="94"/>
  <c r="B78" i="94"/>
  <c r="B79" i="94"/>
  <c r="B80" i="94"/>
  <c r="B81" i="94"/>
  <c r="B82" i="94"/>
  <c r="E82" i="94" s="1"/>
  <c r="B83" i="94"/>
  <c r="B84" i="94"/>
  <c r="B85" i="94"/>
  <c r="B86" i="94"/>
  <c r="B87" i="94"/>
  <c r="E87" i="94" s="1"/>
  <c r="B88" i="94"/>
  <c r="E88" i="94" s="1"/>
  <c r="B89" i="94"/>
  <c r="B90" i="94"/>
  <c r="B91" i="94"/>
  <c r="E91" i="94" s="1"/>
  <c r="B92" i="94"/>
  <c r="E92" i="94" s="1"/>
  <c r="C92" i="94"/>
  <c r="B93" i="94"/>
  <c r="E93" i="94" s="1"/>
  <c r="C93" i="94"/>
  <c r="B94" i="94"/>
  <c r="B95" i="94"/>
  <c r="E95" i="94" s="1"/>
  <c r="C95" i="94"/>
  <c r="B96" i="94"/>
  <c r="E96" i="94" s="1"/>
  <c r="C96" i="94"/>
  <c r="B97" i="94"/>
  <c r="B98" i="94"/>
  <c r="B99" i="94"/>
  <c r="E99" i="94" s="1"/>
  <c r="B100" i="94"/>
  <c r="E100" i="94" s="1"/>
  <c r="B101" i="94"/>
  <c r="E101" i="94" s="1"/>
  <c r="C101" i="94"/>
  <c r="B102" i="94"/>
  <c r="C102" i="94"/>
  <c r="B103" i="94"/>
  <c r="C103" i="94"/>
  <c r="B67" i="95"/>
  <c r="B68" i="95"/>
  <c r="B69" i="95"/>
  <c r="B70" i="95"/>
  <c r="C70" i="95"/>
  <c r="B71" i="95"/>
  <c r="B72" i="95"/>
  <c r="B73" i="95"/>
  <c r="B74" i="95"/>
  <c r="E74" i="95" s="1"/>
  <c r="C74" i="95"/>
  <c r="B75" i="95"/>
  <c r="B76" i="95"/>
  <c r="B77" i="95"/>
  <c r="E77" i="95" s="1"/>
  <c r="B78" i="95"/>
  <c r="B79" i="95"/>
  <c r="B80" i="95"/>
  <c r="B81" i="95"/>
  <c r="B82" i="95"/>
  <c r="B83" i="95"/>
  <c r="B84" i="95"/>
  <c r="B85" i="95"/>
  <c r="B86" i="95"/>
  <c r="B87" i="95"/>
  <c r="B88" i="95"/>
  <c r="E88" i="95" s="1"/>
  <c r="B89" i="95"/>
  <c r="E89" i="95" s="1"/>
  <c r="B90" i="95"/>
  <c r="F90" i="95" s="1"/>
  <c r="B91" i="95"/>
  <c r="B92" i="95"/>
  <c r="C92" i="95"/>
  <c r="B93" i="95"/>
  <c r="E93" i="95" s="1"/>
  <c r="C93" i="95"/>
  <c r="B94" i="95"/>
  <c r="F94" i="95" s="1"/>
  <c r="B95" i="95"/>
  <c r="C95" i="95"/>
  <c r="B96" i="95"/>
  <c r="E96" i="95" s="1"/>
  <c r="C96" i="95"/>
  <c r="B97" i="95"/>
  <c r="B98" i="95"/>
  <c r="E98" i="95" s="1"/>
  <c r="B99" i="95"/>
  <c r="B100" i="95"/>
  <c r="B101" i="95"/>
  <c r="C101" i="95"/>
  <c r="B102" i="95"/>
  <c r="C102" i="95"/>
  <c r="B103" i="95"/>
  <c r="C103" i="95"/>
  <c r="B67" i="96"/>
  <c r="F67" i="96" s="1"/>
  <c r="B68" i="96"/>
  <c r="E68" i="96" s="1"/>
  <c r="B69" i="96"/>
  <c r="B70" i="96"/>
  <c r="F70" i="96" s="1"/>
  <c r="C70" i="96"/>
  <c r="B71" i="96"/>
  <c r="B72" i="96"/>
  <c r="E72" i="96" s="1"/>
  <c r="B73" i="96"/>
  <c r="F73" i="96" s="1"/>
  <c r="B74" i="96"/>
  <c r="B75" i="96"/>
  <c r="B76" i="96"/>
  <c r="B77" i="96"/>
  <c r="E77" i="96" s="1"/>
  <c r="B78" i="96"/>
  <c r="E78" i="96" s="1"/>
  <c r="B79" i="96"/>
  <c r="F79" i="96" s="1"/>
  <c r="B80" i="96"/>
  <c r="B81" i="96"/>
  <c r="B82" i="96"/>
  <c r="B83" i="96"/>
  <c r="E83" i="96" s="1"/>
  <c r="B84" i="96"/>
  <c r="E84" i="96" s="1"/>
  <c r="B85" i="96"/>
  <c r="F85" i="96" s="1"/>
  <c r="B86" i="96"/>
  <c r="B87" i="96"/>
  <c r="B88" i="96"/>
  <c r="E88" i="96" s="1"/>
  <c r="B89" i="96"/>
  <c r="F89" i="96" s="1"/>
  <c r="B90" i="96"/>
  <c r="B91" i="96"/>
  <c r="E91" i="96" s="1"/>
  <c r="B92" i="96"/>
  <c r="C92" i="96"/>
  <c r="B93" i="96"/>
  <c r="E93" i="96" s="1"/>
  <c r="C93" i="96"/>
  <c r="B94" i="96"/>
  <c r="B95" i="96"/>
  <c r="C95" i="96"/>
  <c r="B96" i="96"/>
  <c r="E96" i="96" s="1"/>
  <c r="C96" i="96"/>
  <c r="B97" i="96"/>
  <c r="B98" i="96"/>
  <c r="B99" i="96"/>
  <c r="E99" i="96" s="1"/>
  <c r="B100" i="96"/>
  <c r="E100" i="96" s="1"/>
  <c r="B101" i="96"/>
  <c r="C101" i="96"/>
  <c r="B102" i="96"/>
  <c r="E102" i="96" s="1"/>
  <c r="C102" i="96"/>
  <c r="B103" i="96"/>
  <c r="C103" i="96"/>
  <c r="B67" i="103"/>
  <c r="E67" i="103" s="1"/>
  <c r="B68" i="103"/>
  <c r="F68" i="103" s="1"/>
  <c r="B69" i="103"/>
  <c r="E69" i="103" s="1"/>
  <c r="B70" i="103"/>
  <c r="E70" i="103" s="1"/>
  <c r="C70" i="103"/>
  <c r="B71" i="103"/>
  <c r="B72" i="103"/>
  <c r="E72" i="103" s="1"/>
  <c r="B73" i="103"/>
  <c r="E73" i="103" s="1"/>
  <c r="B74" i="103"/>
  <c r="F74" i="103" s="1"/>
  <c r="B75" i="103"/>
  <c r="B76" i="103"/>
  <c r="B77" i="103"/>
  <c r="B78" i="103"/>
  <c r="E78" i="103" s="1"/>
  <c r="B79" i="103"/>
  <c r="E79" i="103" s="1"/>
  <c r="B80" i="103"/>
  <c r="F80" i="103" s="1"/>
  <c r="B81" i="103"/>
  <c r="F81" i="103" s="1"/>
  <c r="B82" i="103"/>
  <c r="B83" i="103"/>
  <c r="E83" i="103" s="1"/>
  <c r="B84" i="103"/>
  <c r="F84" i="103" s="1"/>
  <c r="B85" i="103"/>
  <c r="B86" i="103"/>
  <c r="B87" i="103"/>
  <c r="B88" i="103"/>
  <c r="E88" i="103" s="1"/>
  <c r="B89" i="103"/>
  <c r="B90" i="103"/>
  <c r="E90" i="103" s="1"/>
  <c r="B91" i="103"/>
  <c r="B92" i="103"/>
  <c r="C92" i="103"/>
  <c r="B93" i="103"/>
  <c r="E93" i="103" s="1"/>
  <c r="C93" i="103"/>
  <c r="B94" i="103"/>
  <c r="E94" i="103" s="1"/>
  <c r="B95" i="103"/>
  <c r="E95" i="103" s="1"/>
  <c r="C95" i="103"/>
  <c r="B96" i="103"/>
  <c r="C96" i="103"/>
  <c r="B97" i="103"/>
  <c r="E97" i="103" s="1"/>
  <c r="B98" i="103"/>
  <c r="B99" i="103"/>
  <c r="E99" i="103" s="1"/>
  <c r="B100" i="103"/>
  <c r="F100" i="103" s="1"/>
  <c r="B101" i="103"/>
  <c r="C101" i="103"/>
  <c r="B102" i="103"/>
  <c r="F102" i="103" s="1"/>
  <c r="C102" i="103"/>
  <c r="B103" i="103"/>
  <c r="C103" i="103"/>
  <c r="B67" i="98"/>
  <c r="E67" i="98" s="1"/>
  <c r="B68" i="98"/>
  <c r="E68" i="98" s="1"/>
  <c r="B69" i="98"/>
  <c r="E69" i="98" s="1"/>
  <c r="B70" i="98"/>
  <c r="C70" i="98"/>
  <c r="B71" i="98"/>
  <c r="B72" i="98"/>
  <c r="B73" i="98"/>
  <c r="B74" i="98"/>
  <c r="E74" i="98" s="1"/>
  <c r="C74" i="98"/>
  <c r="B75" i="98"/>
  <c r="F75" i="98" s="1"/>
  <c r="B76" i="98"/>
  <c r="E76" i="98" s="1"/>
  <c r="B77" i="98"/>
  <c r="E77" i="98" s="1"/>
  <c r="B78" i="98"/>
  <c r="E78" i="98" s="1"/>
  <c r="B79" i="98"/>
  <c r="F79" i="98" s="1"/>
  <c r="B80" i="98"/>
  <c r="E80" i="98" s="1"/>
  <c r="B81" i="98"/>
  <c r="F81" i="98" s="1"/>
  <c r="B82" i="98"/>
  <c r="B83" i="98"/>
  <c r="E83" i="98" s="1"/>
  <c r="B84" i="98"/>
  <c r="B85" i="98"/>
  <c r="B86" i="98"/>
  <c r="B87" i="98"/>
  <c r="B88" i="98"/>
  <c r="E88" i="98" s="1"/>
  <c r="B89" i="98"/>
  <c r="E89" i="98" s="1"/>
  <c r="B90" i="98"/>
  <c r="E90" i="98" s="1"/>
  <c r="B91" i="98"/>
  <c r="F91" i="98" s="1"/>
  <c r="B92" i="98"/>
  <c r="E92" i="98" s="1"/>
  <c r="C92" i="98"/>
  <c r="B93" i="98"/>
  <c r="E93" i="98" s="1"/>
  <c r="C93" i="98"/>
  <c r="B94" i="98"/>
  <c r="E94" i="98" s="1"/>
  <c r="B95" i="98"/>
  <c r="F95" i="98" s="1"/>
  <c r="C95" i="98"/>
  <c r="B96" i="98"/>
  <c r="C96" i="98"/>
  <c r="B97" i="98"/>
  <c r="B98" i="98"/>
  <c r="B99" i="98"/>
  <c r="E99" i="98" s="1"/>
  <c r="B100" i="98"/>
  <c r="B101" i="98"/>
  <c r="E101" i="98" s="1"/>
  <c r="C101" i="98"/>
  <c r="B102" i="98"/>
  <c r="C102" i="98"/>
  <c r="B103" i="98"/>
  <c r="E103" i="98" s="1"/>
  <c r="C103" i="98"/>
  <c r="B67" i="99"/>
  <c r="E67" i="99" s="1"/>
  <c r="B68" i="99"/>
  <c r="E68" i="99" s="1"/>
  <c r="B69" i="99"/>
  <c r="E69" i="99" s="1"/>
  <c r="B70" i="99"/>
  <c r="C70" i="99"/>
  <c r="B71" i="99"/>
  <c r="E71" i="99" s="1"/>
  <c r="B72" i="99"/>
  <c r="B73" i="99"/>
  <c r="E73" i="99" s="1"/>
  <c r="B74" i="99"/>
  <c r="F74" i="99" s="1"/>
  <c r="B75" i="99"/>
  <c r="E75" i="99" s="1"/>
  <c r="B76" i="99"/>
  <c r="F76" i="99" s="1"/>
  <c r="B77" i="99"/>
  <c r="B78" i="99"/>
  <c r="E78" i="99" s="1"/>
  <c r="B79" i="99"/>
  <c r="B80" i="99"/>
  <c r="B81" i="99"/>
  <c r="B82" i="99"/>
  <c r="B83" i="99"/>
  <c r="F83" i="99" s="1"/>
  <c r="B84" i="99"/>
  <c r="E84" i="99" s="1"/>
  <c r="B85" i="99"/>
  <c r="E85" i="99" s="1"/>
  <c r="B86" i="99"/>
  <c r="F86" i="99" s="1"/>
  <c r="B87" i="99"/>
  <c r="B88" i="99"/>
  <c r="B89" i="99"/>
  <c r="E89" i="99" s="1"/>
  <c r="B90" i="99"/>
  <c r="F90" i="99" s="1"/>
  <c r="B91" i="99"/>
  <c r="B92" i="99"/>
  <c r="E92" i="99" s="1"/>
  <c r="C92" i="99"/>
  <c r="B93" i="99"/>
  <c r="C93" i="99"/>
  <c r="B94" i="99"/>
  <c r="E94" i="99" s="1"/>
  <c r="B95" i="99"/>
  <c r="E95" i="99" s="1"/>
  <c r="C95" i="99"/>
  <c r="B96" i="99"/>
  <c r="E96" i="99" s="1"/>
  <c r="C96" i="99"/>
  <c r="B97" i="99"/>
  <c r="E97" i="99" s="1"/>
  <c r="B98" i="99"/>
  <c r="E98" i="99" s="1"/>
  <c r="B99" i="99"/>
  <c r="E99" i="99" s="1"/>
  <c r="B100" i="99"/>
  <c r="E100" i="99" s="1"/>
  <c r="B101" i="99"/>
  <c r="E101" i="99" s="1"/>
  <c r="C101" i="99"/>
  <c r="B102" i="99"/>
  <c r="C102" i="99"/>
  <c r="B103" i="99"/>
  <c r="E103" i="99" s="1"/>
  <c r="C103" i="99"/>
  <c r="B67" i="100"/>
  <c r="F67" i="100" s="1"/>
  <c r="B68" i="100"/>
  <c r="E68" i="100" s="1"/>
  <c r="B69" i="100"/>
  <c r="F69" i="100" s="1"/>
  <c r="B70" i="100"/>
  <c r="E70" i="100" s="1"/>
  <c r="C70" i="100"/>
  <c r="B71" i="100"/>
  <c r="B72" i="100"/>
  <c r="B73" i="100"/>
  <c r="F73" i="100" s="1"/>
  <c r="B74" i="100"/>
  <c r="B75" i="100"/>
  <c r="E75" i="100" s="1"/>
  <c r="B76" i="100"/>
  <c r="E76" i="100" s="1"/>
  <c r="B77" i="100"/>
  <c r="F77" i="100" s="1"/>
  <c r="B78" i="100"/>
  <c r="B79" i="100"/>
  <c r="B80" i="100"/>
  <c r="E80" i="100" s="1"/>
  <c r="B81" i="100"/>
  <c r="E81" i="100" s="1"/>
  <c r="B82" i="100"/>
  <c r="E82" i="100" s="1"/>
  <c r="F82" i="100"/>
  <c r="B83" i="100"/>
  <c r="E83" i="100" s="1"/>
  <c r="B84" i="100"/>
  <c r="E84" i="100" s="1"/>
  <c r="B85" i="100"/>
  <c r="F85" i="100" s="1"/>
  <c r="B86" i="100"/>
  <c r="E86" i="100" s="1"/>
  <c r="B87" i="100"/>
  <c r="E87" i="100" s="1"/>
  <c r="B88" i="100"/>
  <c r="E88" i="100" s="1"/>
  <c r="B89" i="100"/>
  <c r="B90" i="100"/>
  <c r="E90" i="100" s="1"/>
  <c r="B91" i="100"/>
  <c r="E91" i="100" s="1"/>
  <c r="B92" i="100"/>
  <c r="F92" i="100" s="1"/>
  <c r="C92" i="100"/>
  <c r="B93" i="100"/>
  <c r="E93" i="100" s="1"/>
  <c r="C93" i="100"/>
  <c r="B94" i="100"/>
  <c r="E94" i="100" s="1"/>
  <c r="B95" i="100"/>
  <c r="E95" i="100" s="1"/>
  <c r="C95" i="100"/>
  <c r="B96" i="100"/>
  <c r="F96" i="100" s="1"/>
  <c r="C96" i="100"/>
  <c r="B97" i="100"/>
  <c r="E97" i="100" s="1"/>
  <c r="B98" i="100"/>
  <c r="E98" i="100" s="1"/>
  <c r="B99" i="100"/>
  <c r="E99" i="100" s="1"/>
  <c r="B100" i="100"/>
  <c r="B101" i="100"/>
  <c r="C101" i="100"/>
  <c r="B102" i="100"/>
  <c r="E102" i="100" s="1"/>
  <c r="C102" i="100"/>
  <c r="B103" i="100"/>
  <c r="C103" i="100"/>
  <c r="B67" i="101"/>
  <c r="E67" i="101" s="1"/>
  <c r="B68" i="101"/>
  <c r="B69" i="101"/>
  <c r="E69" i="101" s="1"/>
  <c r="B70" i="101"/>
  <c r="E70" i="101" s="1"/>
  <c r="C70" i="101"/>
  <c r="B71" i="101"/>
  <c r="E71" i="101" s="1"/>
  <c r="B72" i="101"/>
  <c r="E72" i="101" s="1"/>
  <c r="B73" i="101"/>
  <c r="B74" i="101"/>
  <c r="E74" i="101" s="1"/>
  <c r="C74" i="101"/>
  <c r="B75" i="101"/>
  <c r="B76" i="101"/>
  <c r="B77" i="101"/>
  <c r="E77" i="101" s="1"/>
  <c r="B78" i="101"/>
  <c r="B79" i="101"/>
  <c r="B80" i="101"/>
  <c r="E80" i="101" s="1"/>
  <c r="B81" i="101"/>
  <c r="E81" i="101" s="1"/>
  <c r="B82" i="101"/>
  <c r="E82" i="101" s="1"/>
  <c r="B83" i="101"/>
  <c r="E83" i="101" s="1"/>
  <c r="B84" i="101"/>
  <c r="B85" i="101"/>
  <c r="E85" i="101" s="1"/>
  <c r="B86" i="101"/>
  <c r="E86" i="101" s="1"/>
  <c r="B87" i="101"/>
  <c r="E87" i="101" s="1"/>
  <c r="B88" i="101"/>
  <c r="B89" i="101"/>
  <c r="E89" i="101" s="1"/>
  <c r="B90" i="101"/>
  <c r="F90" i="101" s="1"/>
  <c r="B91" i="101"/>
  <c r="F91" i="101" s="1"/>
  <c r="B92" i="101"/>
  <c r="E92" i="101" s="1"/>
  <c r="C92" i="101"/>
  <c r="B93" i="101"/>
  <c r="E93" i="101" s="1"/>
  <c r="C93" i="101"/>
  <c r="B94" i="101"/>
  <c r="B95" i="101"/>
  <c r="F95" i="101" s="1"/>
  <c r="C95" i="101"/>
  <c r="B96" i="101"/>
  <c r="E96" i="101" s="1"/>
  <c r="C96" i="101"/>
  <c r="F96" i="101"/>
  <c r="B97" i="101"/>
  <c r="E97" i="101" s="1"/>
  <c r="B98" i="101"/>
  <c r="E98" i="101" s="1"/>
  <c r="B99" i="101"/>
  <c r="E99" i="101" s="1"/>
  <c r="B100" i="101"/>
  <c r="B101" i="101"/>
  <c r="E101" i="101" s="1"/>
  <c r="C101" i="101"/>
  <c r="B102" i="101"/>
  <c r="E102" i="101" s="1"/>
  <c r="C102" i="101"/>
  <c r="B103" i="101"/>
  <c r="E103" i="101" s="1"/>
  <c r="C103" i="101"/>
  <c r="B67" i="102"/>
  <c r="B68" i="102"/>
  <c r="E68" i="102" s="1"/>
  <c r="B69" i="102"/>
  <c r="E69" i="102" s="1"/>
  <c r="B70" i="102"/>
  <c r="C70" i="102"/>
  <c r="B71" i="102"/>
  <c r="B72" i="102"/>
  <c r="E72" i="102" s="1"/>
  <c r="B73" i="102"/>
  <c r="B74" i="102"/>
  <c r="B75" i="102"/>
  <c r="B76" i="102"/>
  <c r="E76" i="102" s="1"/>
  <c r="B77" i="102"/>
  <c r="E77" i="102" s="1"/>
  <c r="B78" i="102"/>
  <c r="E78" i="102" s="1"/>
  <c r="B79" i="102"/>
  <c r="E79" i="102" s="1"/>
  <c r="B80" i="102"/>
  <c r="E80" i="102" s="1"/>
  <c r="B81" i="102"/>
  <c r="E81" i="102" s="1"/>
  <c r="B82" i="102"/>
  <c r="F82" i="102" s="1"/>
  <c r="B83" i="102"/>
  <c r="B84" i="102"/>
  <c r="E84" i="102" s="1"/>
  <c r="B85" i="102"/>
  <c r="E85" i="102" s="1"/>
  <c r="B86" i="102"/>
  <c r="B87" i="102"/>
  <c r="E87" i="102" s="1"/>
  <c r="B88" i="102"/>
  <c r="E88" i="102" s="1"/>
  <c r="B89" i="102"/>
  <c r="E89" i="102" s="1"/>
  <c r="B90" i="102"/>
  <c r="F90" i="102" s="1"/>
  <c r="B91" i="102"/>
  <c r="E91" i="102" s="1"/>
  <c r="B92" i="102"/>
  <c r="E92" i="102" s="1"/>
  <c r="C92" i="102"/>
  <c r="B93" i="102"/>
  <c r="E93" i="102" s="1"/>
  <c r="C93" i="102"/>
  <c r="B94" i="102"/>
  <c r="E94" i="102" s="1"/>
  <c r="B95" i="102"/>
  <c r="E95" i="102" s="1"/>
  <c r="C95" i="102"/>
  <c r="B96" i="102"/>
  <c r="C96" i="102"/>
  <c r="B97" i="102"/>
  <c r="E97" i="102" s="1"/>
  <c r="B98" i="102"/>
  <c r="E98" i="102" s="1"/>
  <c r="B99" i="102"/>
  <c r="E99" i="102" s="1"/>
  <c r="B100" i="102"/>
  <c r="E100" i="102" s="1"/>
  <c r="B101" i="102"/>
  <c r="E101" i="102" s="1"/>
  <c r="C101" i="102"/>
  <c r="B102" i="102"/>
  <c r="F102" i="102" s="1"/>
  <c r="C102" i="102"/>
  <c r="B103" i="102"/>
  <c r="E103" i="102" s="1"/>
  <c r="C103" i="102"/>
  <c r="D12" i="77"/>
  <c r="E12" i="77"/>
  <c r="C74" i="92" s="1"/>
  <c r="C74" i="76" l="1"/>
  <c r="C74" i="103"/>
  <c r="C74" i="94"/>
  <c r="C74" i="100"/>
  <c r="C74" i="93"/>
  <c r="C74" i="96"/>
  <c r="E70" i="96"/>
  <c r="D70" i="96" s="1"/>
  <c r="C74" i="102"/>
  <c r="C74" i="99"/>
  <c r="E85" i="96"/>
  <c r="F69" i="103"/>
  <c r="F103" i="76"/>
  <c r="D103" i="76" s="1"/>
  <c r="F92" i="99"/>
  <c r="D92" i="99" s="1"/>
  <c r="F98" i="93"/>
  <c r="D98" i="93" s="1"/>
  <c r="F81" i="100"/>
  <c r="D81" i="100" s="1"/>
  <c r="F91" i="94"/>
  <c r="D91" i="94" s="1"/>
  <c r="F73" i="93"/>
  <c r="D73" i="93" s="1"/>
  <c r="E82" i="102"/>
  <c r="D82" i="102" s="1"/>
  <c r="F95" i="99"/>
  <c r="E74" i="103"/>
  <c r="F102" i="96"/>
  <c r="D102" i="96" s="1"/>
  <c r="F77" i="92"/>
  <c r="F83" i="101"/>
  <c r="D83" i="101" s="1"/>
  <c r="F80" i="100"/>
  <c r="D80" i="100" s="1"/>
  <c r="F92" i="98"/>
  <c r="D92" i="98" s="1"/>
  <c r="F89" i="98"/>
  <c r="D89" i="98" s="1"/>
  <c r="F80" i="98"/>
  <c r="D80" i="98" s="1"/>
  <c r="E75" i="98"/>
  <c r="D75" i="98" s="1"/>
  <c r="F96" i="95"/>
  <c r="D96" i="95" s="1"/>
  <c r="F68" i="93"/>
  <c r="D68" i="93" s="1"/>
  <c r="F83" i="100"/>
  <c r="D83" i="100" s="1"/>
  <c r="E67" i="100"/>
  <c r="D67" i="100" s="1"/>
  <c r="E91" i="98"/>
  <c r="F88" i="98"/>
  <c r="F77" i="98"/>
  <c r="D77" i="98" s="1"/>
  <c r="F93" i="103"/>
  <c r="D93" i="103" s="1"/>
  <c r="F102" i="92"/>
  <c r="D102" i="92" s="1"/>
  <c r="F69" i="92"/>
  <c r="D69" i="92" s="1"/>
  <c r="F92" i="102"/>
  <c r="D92" i="102" s="1"/>
  <c r="F87" i="102"/>
  <c r="D87" i="102" s="1"/>
  <c r="F103" i="101"/>
  <c r="F86" i="100"/>
  <c r="D86" i="100" s="1"/>
  <c r="F96" i="99"/>
  <c r="D96" i="99" s="1"/>
  <c r="E90" i="95"/>
  <c r="D90" i="95" s="1"/>
  <c r="F87" i="94"/>
  <c r="F82" i="94"/>
  <c r="D82" i="94" s="1"/>
  <c r="F88" i="93"/>
  <c r="D88" i="93" s="1"/>
  <c r="F69" i="93"/>
  <c r="D69" i="93" s="1"/>
  <c r="F73" i="92"/>
  <c r="D73" i="92" s="1"/>
  <c r="F70" i="92"/>
  <c r="D70" i="92" s="1"/>
  <c r="F76" i="76"/>
  <c r="D76" i="76" s="1"/>
  <c r="F88" i="102"/>
  <c r="D88" i="102" s="1"/>
  <c r="F70" i="101"/>
  <c r="F99" i="99"/>
  <c r="D99" i="99" s="1"/>
  <c r="F90" i="103"/>
  <c r="D90" i="103" s="1"/>
  <c r="F78" i="96"/>
  <c r="D78" i="96" s="1"/>
  <c r="F95" i="94"/>
  <c r="D95" i="94" s="1"/>
  <c r="F88" i="94"/>
  <c r="D88" i="94" s="1"/>
  <c r="F74" i="92"/>
  <c r="D74" i="92" s="1"/>
  <c r="F78" i="102"/>
  <c r="D78" i="102" s="1"/>
  <c r="F95" i="100"/>
  <c r="D95" i="100" s="1"/>
  <c r="F70" i="100"/>
  <c r="D70" i="100" s="1"/>
  <c r="F97" i="99"/>
  <c r="D97" i="99" s="1"/>
  <c r="E86" i="99"/>
  <c r="D86" i="99" s="1"/>
  <c r="F67" i="99"/>
  <c r="D67" i="99" s="1"/>
  <c r="F69" i="98"/>
  <c r="D69" i="98" s="1"/>
  <c r="F68" i="98"/>
  <c r="D68" i="98" s="1"/>
  <c r="E102" i="103"/>
  <c r="D102" i="103" s="1"/>
  <c r="E80" i="103"/>
  <c r="F99" i="96"/>
  <c r="D99" i="96" s="1"/>
  <c r="F96" i="96"/>
  <c r="D96" i="96" s="1"/>
  <c r="F83" i="96"/>
  <c r="D83" i="96" s="1"/>
  <c r="F74" i="95"/>
  <c r="D74" i="95" s="1"/>
  <c r="F100" i="94"/>
  <c r="D100" i="94" s="1"/>
  <c r="F99" i="94"/>
  <c r="D99" i="94" s="1"/>
  <c r="F96" i="94"/>
  <c r="F92" i="94"/>
  <c r="D92" i="94" s="1"/>
  <c r="F68" i="94"/>
  <c r="D68" i="94" s="1"/>
  <c r="F67" i="94"/>
  <c r="D67" i="94" s="1"/>
  <c r="F100" i="92"/>
  <c r="D100" i="92" s="1"/>
  <c r="F89" i="92"/>
  <c r="D89" i="92" s="1"/>
  <c r="F78" i="92"/>
  <c r="D78" i="92" s="1"/>
  <c r="F71" i="92"/>
  <c r="D71" i="92" s="1"/>
  <c r="F84" i="76"/>
  <c r="D84" i="76" s="1"/>
  <c r="F79" i="76"/>
  <c r="D79" i="76" s="1"/>
  <c r="F68" i="76"/>
  <c r="D68" i="76" s="1"/>
  <c r="F100" i="102"/>
  <c r="D100" i="102" s="1"/>
  <c r="F84" i="102"/>
  <c r="D84" i="102" s="1"/>
  <c r="F79" i="102"/>
  <c r="D79" i="102" s="1"/>
  <c r="F102" i="101"/>
  <c r="E95" i="101"/>
  <c r="D95" i="101" s="1"/>
  <c r="F80" i="101"/>
  <c r="D80" i="101" s="1"/>
  <c r="F69" i="101"/>
  <c r="E73" i="100"/>
  <c r="D73" i="100" s="1"/>
  <c r="F98" i="99"/>
  <c r="D98" i="99" s="1"/>
  <c r="F68" i="99"/>
  <c r="D68" i="99" s="1"/>
  <c r="E81" i="103"/>
  <c r="D81" i="103" s="1"/>
  <c r="D74" i="103"/>
  <c r="F73" i="103"/>
  <c r="D73" i="103" s="1"/>
  <c r="E67" i="96"/>
  <c r="D67" i="96" s="1"/>
  <c r="F101" i="94"/>
  <c r="D101" i="94" s="1"/>
  <c r="F93" i="94"/>
  <c r="D93" i="94" s="1"/>
  <c r="F69" i="94"/>
  <c r="D69" i="94" s="1"/>
  <c r="F101" i="92"/>
  <c r="D101" i="92" s="1"/>
  <c r="F92" i="92"/>
  <c r="D92" i="92" s="1"/>
  <c r="F79" i="92"/>
  <c r="D79" i="92" s="1"/>
  <c r="F97" i="76"/>
  <c r="D97" i="76" s="1"/>
  <c r="E82" i="76"/>
  <c r="D82" i="76" s="1"/>
  <c r="E83" i="102"/>
  <c r="F83" i="102"/>
  <c r="E97" i="98"/>
  <c r="F97" i="98"/>
  <c r="E89" i="103"/>
  <c r="F89" i="103"/>
  <c r="E85" i="103"/>
  <c r="F85" i="103"/>
  <c r="E98" i="96"/>
  <c r="F98" i="96"/>
  <c r="E95" i="95"/>
  <c r="F95" i="95"/>
  <c r="E91" i="95"/>
  <c r="F91" i="95"/>
  <c r="E95" i="93"/>
  <c r="F95" i="93"/>
  <c r="E68" i="92"/>
  <c r="F68" i="92"/>
  <c r="F75" i="76"/>
  <c r="F75" i="101"/>
  <c r="E75" i="101"/>
  <c r="E103" i="100"/>
  <c r="F103" i="100"/>
  <c r="E71" i="100"/>
  <c r="F71" i="100"/>
  <c r="F82" i="99"/>
  <c r="E82" i="99"/>
  <c r="E80" i="99"/>
  <c r="F80" i="99"/>
  <c r="E72" i="99"/>
  <c r="F72" i="99"/>
  <c r="E76" i="103"/>
  <c r="F76" i="103"/>
  <c r="E94" i="96"/>
  <c r="F94" i="96"/>
  <c r="E75" i="96"/>
  <c r="F75" i="96"/>
  <c r="E84" i="94"/>
  <c r="F84" i="94"/>
  <c r="E98" i="92"/>
  <c r="F98" i="92"/>
  <c r="D77" i="92"/>
  <c r="F78" i="76"/>
  <c r="E78" i="76"/>
  <c r="F97" i="102"/>
  <c r="E96" i="102"/>
  <c r="F96" i="102"/>
  <c r="E74" i="102"/>
  <c r="F74" i="102"/>
  <c r="E70" i="102"/>
  <c r="F70" i="102"/>
  <c r="E100" i="101"/>
  <c r="F100" i="101"/>
  <c r="E89" i="100"/>
  <c r="F89" i="100"/>
  <c r="F87" i="100"/>
  <c r="D87" i="100" s="1"/>
  <c r="F74" i="100"/>
  <c r="E74" i="100"/>
  <c r="F100" i="99"/>
  <c r="D100" i="99" s="1"/>
  <c r="F91" i="99"/>
  <c r="E91" i="99"/>
  <c r="E87" i="99"/>
  <c r="F87" i="99"/>
  <c r="F71" i="99"/>
  <c r="D71" i="99" s="1"/>
  <c r="E102" i="98"/>
  <c r="F102" i="98"/>
  <c r="E100" i="98"/>
  <c r="F100" i="98"/>
  <c r="F96" i="98"/>
  <c r="E96" i="98"/>
  <c r="E87" i="98"/>
  <c r="F87" i="98"/>
  <c r="E81" i="98"/>
  <c r="D81" i="98" s="1"/>
  <c r="E72" i="98"/>
  <c r="F72" i="98"/>
  <c r="E103" i="103"/>
  <c r="F103" i="103"/>
  <c r="F97" i="103"/>
  <c r="D97" i="103" s="1"/>
  <c r="F94" i="103"/>
  <c r="D94" i="103" s="1"/>
  <c r="E86" i="103"/>
  <c r="F86" i="103"/>
  <c r="E82" i="103"/>
  <c r="F82" i="103"/>
  <c r="E71" i="103"/>
  <c r="F71" i="103"/>
  <c r="F91" i="96"/>
  <c r="D91" i="96" s="1"/>
  <c r="E90" i="96"/>
  <c r="F90" i="96"/>
  <c r="E81" i="96"/>
  <c r="F81" i="96"/>
  <c r="E79" i="96"/>
  <c r="D79" i="96" s="1"/>
  <c r="E92" i="95"/>
  <c r="F92" i="95"/>
  <c r="E90" i="94"/>
  <c r="F90" i="94"/>
  <c r="E96" i="93"/>
  <c r="F96" i="93"/>
  <c r="E92" i="93"/>
  <c r="F92" i="93"/>
  <c r="F97" i="92"/>
  <c r="D97" i="92" s="1"/>
  <c r="E94" i="76"/>
  <c r="F94" i="76"/>
  <c r="F74" i="76"/>
  <c r="E75" i="102"/>
  <c r="F75" i="102"/>
  <c r="E73" i="102"/>
  <c r="F73" i="102"/>
  <c r="E71" i="102"/>
  <c r="F71" i="102"/>
  <c r="E67" i="102"/>
  <c r="F67" i="102"/>
  <c r="F79" i="100"/>
  <c r="E79" i="100"/>
  <c r="E88" i="99"/>
  <c r="F88" i="99"/>
  <c r="E73" i="98"/>
  <c r="F73" i="98"/>
  <c r="E71" i="98"/>
  <c r="F71" i="98"/>
  <c r="E87" i="96"/>
  <c r="F87" i="96"/>
  <c r="E82" i="96"/>
  <c r="F82" i="96"/>
  <c r="E97" i="93"/>
  <c r="F97" i="93"/>
  <c r="E93" i="93"/>
  <c r="F93" i="93"/>
  <c r="E103" i="92"/>
  <c r="F103" i="92"/>
  <c r="F73" i="76"/>
  <c r="F86" i="102"/>
  <c r="E86" i="102"/>
  <c r="F79" i="101"/>
  <c r="E79" i="101"/>
  <c r="E103" i="96"/>
  <c r="F103" i="96"/>
  <c r="E100" i="95"/>
  <c r="F100" i="95"/>
  <c r="E100" i="93"/>
  <c r="F100" i="93"/>
  <c r="E87" i="93"/>
  <c r="F87" i="93"/>
  <c r="F99" i="101"/>
  <c r="D99" i="101" s="1"/>
  <c r="E78" i="101"/>
  <c r="F78" i="101"/>
  <c r="E76" i="101"/>
  <c r="F76" i="101"/>
  <c r="E100" i="100"/>
  <c r="F100" i="100"/>
  <c r="F88" i="100"/>
  <c r="D88" i="100" s="1"/>
  <c r="F79" i="99"/>
  <c r="E79" i="99"/>
  <c r="E77" i="99"/>
  <c r="F77" i="99"/>
  <c r="F76" i="98"/>
  <c r="D76" i="98" s="1"/>
  <c r="F78" i="103"/>
  <c r="D78" i="103" s="1"/>
  <c r="E77" i="103"/>
  <c r="F77" i="103"/>
  <c r="E95" i="96"/>
  <c r="F95" i="96"/>
  <c r="E76" i="96"/>
  <c r="F76" i="96"/>
  <c r="E74" i="96"/>
  <c r="F74" i="96"/>
  <c r="E101" i="95"/>
  <c r="F101" i="95"/>
  <c r="E99" i="95"/>
  <c r="F99" i="95"/>
  <c r="E78" i="95"/>
  <c r="F78" i="95"/>
  <c r="E83" i="94"/>
  <c r="F83" i="94"/>
  <c r="E101" i="93"/>
  <c r="F101" i="93"/>
  <c r="E74" i="93"/>
  <c r="F74" i="93"/>
  <c r="F72" i="93"/>
  <c r="D72" i="93" s="1"/>
  <c r="E99" i="76"/>
  <c r="F99" i="76"/>
  <c r="E84" i="101"/>
  <c r="F84" i="101"/>
  <c r="E78" i="100"/>
  <c r="F78" i="100"/>
  <c r="E71" i="96"/>
  <c r="F71" i="96"/>
  <c r="E102" i="95"/>
  <c r="F102" i="95"/>
  <c r="F98" i="102"/>
  <c r="D98" i="102" s="1"/>
  <c r="F75" i="100"/>
  <c r="D75" i="100" s="1"/>
  <c r="E81" i="99"/>
  <c r="F81" i="99"/>
  <c r="F70" i="99"/>
  <c r="E70" i="99"/>
  <c r="E101" i="103"/>
  <c r="F101" i="103"/>
  <c r="E97" i="96"/>
  <c r="F97" i="96"/>
  <c r="F86" i="96"/>
  <c r="E86" i="96"/>
  <c r="E80" i="94"/>
  <c r="F80" i="94"/>
  <c r="E89" i="93"/>
  <c r="F89" i="93"/>
  <c r="E82" i="93"/>
  <c r="F82" i="93"/>
  <c r="F80" i="93"/>
  <c r="E80" i="93"/>
  <c r="E95" i="76"/>
  <c r="F95" i="76"/>
  <c r="F94" i="102"/>
  <c r="D94" i="102" s="1"/>
  <c r="E73" i="101"/>
  <c r="F73" i="101"/>
  <c r="F71" i="101"/>
  <c r="D71" i="101" s="1"/>
  <c r="F103" i="102"/>
  <c r="D103" i="102" s="1"/>
  <c r="E102" i="102"/>
  <c r="D102" i="102" s="1"/>
  <c r="F95" i="102"/>
  <c r="D95" i="102" s="1"/>
  <c r="F91" i="102"/>
  <c r="D91" i="102" s="1"/>
  <c r="E90" i="102"/>
  <c r="D90" i="102" s="1"/>
  <c r="F81" i="102"/>
  <c r="D81" i="102" s="1"/>
  <c r="F72" i="102"/>
  <c r="D72" i="102" s="1"/>
  <c r="F68" i="102"/>
  <c r="D68" i="102" s="1"/>
  <c r="D96" i="101"/>
  <c r="F92" i="101"/>
  <c r="D92" i="101" s="1"/>
  <c r="F87" i="101"/>
  <c r="D87" i="101" s="1"/>
  <c r="F72" i="101"/>
  <c r="D72" i="101" s="1"/>
  <c r="E101" i="100"/>
  <c r="F101" i="100"/>
  <c r="F97" i="100"/>
  <c r="D97" i="100" s="1"/>
  <c r="E96" i="100"/>
  <c r="D96" i="100" s="1"/>
  <c r="F93" i="100"/>
  <c r="D93" i="100" s="1"/>
  <c r="E92" i="100"/>
  <c r="D92" i="100" s="1"/>
  <c r="F103" i="99"/>
  <c r="D103" i="99" s="1"/>
  <c r="E93" i="99"/>
  <c r="F93" i="99"/>
  <c r="E76" i="99"/>
  <c r="D76" i="99" s="1"/>
  <c r="F103" i="98"/>
  <c r="D103" i="98" s="1"/>
  <c r="E98" i="98"/>
  <c r="F98" i="98"/>
  <c r="E70" i="98"/>
  <c r="F70" i="98"/>
  <c r="E98" i="103"/>
  <c r="F98" i="103"/>
  <c r="E91" i="103"/>
  <c r="F91" i="103"/>
  <c r="F70" i="103"/>
  <c r="D70" i="103" s="1"/>
  <c r="F69" i="96"/>
  <c r="E69" i="96"/>
  <c r="E85" i="95"/>
  <c r="F85" i="95"/>
  <c r="E79" i="94"/>
  <c r="F79" i="94"/>
  <c r="E77" i="94"/>
  <c r="F77" i="94"/>
  <c r="F75" i="94"/>
  <c r="E75" i="94"/>
  <c r="F71" i="94"/>
  <c r="E71" i="94"/>
  <c r="E90" i="93"/>
  <c r="F90" i="93"/>
  <c r="E76" i="92"/>
  <c r="F76" i="92"/>
  <c r="D102" i="76"/>
  <c r="E94" i="101"/>
  <c r="F94" i="101"/>
  <c r="E72" i="100"/>
  <c r="F72" i="100"/>
  <c r="F102" i="99"/>
  <c r="E102" i="99"/>
  <c r="F85" i="98"/>
  <c r="E85" i="98"/>
  <c r="E85" i="94"/>
  <c r="F85" i="94"/>
  <c r="E71" i="93"/>
  <c r="F71" i="93"/>
  <c r="E94" i="92"/>
  <c r="F94" i="92"/>
  <c r="E71" i="76"/>
  <c r="F71" i="76"/>
  <c r="E68" i="101"/>
  <c r="F68" i="101"/>
  <c r="D95" i="99"/>
  <c r="F101" i="98"/>
  <c r="D101" i="98" s="1"/>
  <c r="E92" i="103"/>
  <c r="F92" i="103"/>
  <c r="E87" i="103"/>
  <c r="F87" i="103"/>
  <c r="E80" i="96"/>
  <c r="F80" i="96"/>
  <c r="E82" i="95"/>
  <c r="F82" i="95"/>
  <c r="E84" i="93"/>
  <c r="F84" i="93"/>
  <c r="F76" i="93"/>
  <c r="E76" i="93"/>
  <c r="E81" i="76"/>
  <c r="F81" i="76"/>
  <c r="F89" i="102"/>
  <c r="D89" i="102" s="1"/>
  <c r="F80" i="102"/>
  <c r="D80" i="102" s="1"/>
  <c r="F76" i="102"/>
  <c r="D76" i="102" s="1"/>
  <c r="D103" i="101"/>
  <c r="E91" i="101"/>
  <c r="D91" i="101" s="1"/>
  <c r="E88" i="101"/>
  <c r="F88" i="101"/>
  <c r="F86" i="101"/>
  <c r="D86" i="101" s="1"/>
  <c r="F67" i="101"/>
  <c r="D67" i="101" s="1"/>
  <c r="D82" i="100"/>
  <c r="F84" i="99"/>
  <c r="D84" i="99" s="1"/>
  <c r="E83" i="99"/>
  <c r="D83" i="99" s="1"/>
  <c r="F75" i="99"/>
  <c r="D75" i="99" s="1"/>
  <c r="E86" i="98"/>
  <c r="F86" i="98"/>
  <c r="E84" i="98"/>
  <c r="F84" i="98"/>
  <c r="E82" i="98"/>
  <c r="F82" i="98"/>
  <c r="F96" i="103"/>
  <c r="E96" i="103"/>
  <c r="F101" i="96"/>
  <c r="E101" i="96"/>
  <c r="E103" i="95"/>
  <c r="F103" i="95"/>
  <c r="E71" i="95"/>
  <c r="F71" i="95"/>
  <c r="E69" i="95"/>
  <c r="F69" i="95"/>
  <c r="E67" i="95"/>
  <c r="F67" i="95"/>
  <c r="E93" i="92"/>
  <c r="F93" i="92"/>
  <c r="E86" i="92"/>
  <c r="F86" i="92"/>
  <c r="E84" i="92"/>
  <c r="F84" i="92"/>
  <c r="E82" i="92"/>
  <c r="F82" i="92"/>
  <c r="E98" i="76"/>
  <c r="F98" i="76"/>
  <c r="E91" i="76"/>
  <c r="F91" i="76"/>
  <c r="E89" i="76"/>
  <c r="F89" i="76"/>
  <c r="E87" i="76"/>
  <c r="F87" i="76"/>
  <c r="F93" i="98"/>
  <c r="D93" i="98" s="1"/>
  <c r="D88" i="98"/>
  <c r="D69" i="103"/>
  <c r="E92" i="96"/>
  <c r="F92" i="96"/>
  <c r="F86" i="95"/>
  <c r="E86" i="95"/>
  <c r="E72" i="95"/>
  <c r="F72" i="95"/>
  <c r="F70" i="95"/>
  <c r="E70" i="95"/>
  <c r="F103" i="94"/>
  <c r="E103" i="94"/>
  <c r="E103" i="93"/>
  <c r="F103" i="93"/>
  <c r="E81" i="93"/>
  <c r="F81" i="93"/>
  <c r="E79" i="93"/>
  <c r="F79" i="93"/>
  <c r="E77" i="93"/>
  <c r="F77" i="93"/>
  <c r="E90" i="92"/>
  <c r="F90" i="92"/>
  <c r="E100" i="76"/>
  <c r="F100" i="76"/>
  <c r="E92" i="76"/>
  <c r="F92" i="76"/>
  <c r="F90" i="76"/>
  <c r="E90" i="76"/>
  <c r="F86" i="76"/>
  <c r="E86" i="76"/>
  <c r="D91" i="98"/>
  <c r="E75" i="103"/>
  <c r="F75" i="103"/>
  <c r="E97" i="95"/>
  <c r="F97" i="95"/>
  <c r="E98" i="94"/>
  <c r="F98" i="94"/>
  <c r="D87" i="94"/>
  <c r="E76" i="94"/>
  <c r="F76" i="94"/>
  <c r="E74" i="94"/>
  <c r="F74" i="94"/>
  <c r="E72" i="94"/>
  <c r="F72" i="94"/>
  <c r="E85" i="93"/>
  <c r="F85" i="93"/>
  <c r="E95" i="92"/>
  <c r="F95" i="92"/>
  <c r="E87" i="92"/>
  <c r="F87" i="92"/>
  <c r="F85" i="92"/>
  <c r="E85" i="92"/>
  <c r="F81" i="92"/>
  <c r="E81" i="92"/>
  <c r="E72" i="76"/>
  <c r="F72" i="76"/>
  <c r="F70" i="76"/>
  <c r="E70" i="76"/>
  <c r="D80" i="103"/>
  <c r="D85" i="96"/>
  <c r="D93" i="93"/>
  <c r="F83" i="76"/>
  <c r="D83" i="76" s="1"/>
  <c r="F67" i="76"/>
  <c r="D67" i="76" s="1"/>
  <c r="D96" i="94"/>
  <c r="D69" i="101"/>
  <c r="D70" i="101"/>
  <c r="D97" i="102"/>
  <c r="D102" i="101"/>
  <c r="F101" i="102"/>
  <c r="D101" i="102" s="1"/>
  <c r="F77" i="102"/>
  <c r="D77" i="102" s="1"/>
  <c r="F74" i="101"/>
  <c r="D74" i="101" s="1"/>
  <c r="F91" i="100"/>
  <c r="D91" i="100" s="1"/>
  <c r="E84" i="95"/>
  <c r="F84" i="95"/>
  <c r="E81" i="95"/>
  <c r="F81" i="95"/>
  <c r="E99" i="93"/>
  <c r="F99" i="93"/>
  <c r="E94" i="93"/>
  <c r="F94" i="93"/>
  <c r="E99" i="92"/>
  <c r="F99" i="92"/>
  <c r="E72" i="92"/>
  <c r="F72" i="92"/>
  <c r="E77" i="76"/>
  <c r="F77" i="76"/>
  <c r="F93" i="101"/>
  <c r="D93" i="101" s="1"/>
  <c r="E90" i="101"/>
  <c r="D90" i="101" s="1"/>
  <c r="F89" i="101"/>
  <c r="D89" i="101" s="1"/>
  <c r="F85" i="101"/>
  <c r="D85" i="101" s="1"/>
  <c r="F77" i="101"/>
  <c r="D77" i="101" s="1"/>
  <c r="F102" i="100"/>
  <c r="D102" i="100" s="1"/>
  <c r="F94" i="100"/>
  <c r="D94" i="100" s="1"/>
  <c r="F90" i="100"/>
  <c r="D90" i="100" s="1"/>
  <c r="F83" i="98"/>
  <c r="D83" i="98" s="1"/>
  <c r="F67" i="98"/>
  <c r="D67" i="98" s="1"/>
  <c r="F88" i="103"/>
  <c r="D88" i="103" s="1"/>
  <c r="F93" i="96"/>
  <c r="D93" i="96" s="1"/>
  <c r="F98" i="95"/>
  <c r="D98" i="95" s="1"/>
  <c r="E86" i="94"/>
  <c r="F86" i="94"/>
  <c r="E91" i="93"/>
  <c r="F91" i="93"/>
  <c r="E86" i="93"/>
  <c r="F86" i="93"/>
  <c r="E96" i="92"/>
  <c r="F96" i="92"/>
  <c r="E101" i="76"/>
  <c r="F101" i="76"/>
  <c r="F99" i="102"/>
  <c r="D99" i="102" s="1"/>
  <c r="E85" i="100"/>
  <c r="D85" i="100" s="1"/>
  <c r="E77" i="100"/>
  <c r="D77" i="100" s="1"/>
  <c r="E69" i="100"/>
  <c r="D69" i="100" s="1"/>
  <c r="F101" i="99"/>
  <c r="D101" i="99" s="1"/>
  <c r="E90" i="99"/>
  <c r="D90" i="99" s="1"/>
  <c r="F85" i="99"/>
  <c r="D85" i="99" s="1"/>
  <c r="E74" i="99"/>
  <c r="D74" i="99" s="1"/>
  <c r="F69" i="99"/>
  <c r="D69" i="99" s="1"/>
  <c r="E95" i="98"/>
  <c r="D95" i="98" s="1"/>
  <c r="F90" i="98"/>
  <c r="D90" i="98" s="1"/>
  <c r="E79" i="98"/>
  <c r="D79" i="98" s="1"/>
  <c r="F74" i="98"/>
  <c r="D74" i="98" s="1"/>
  <c r="E100" i="103"/>
  <c r="D100" i="103" s="1"/>
  <c r="F95" i="103"/>
  <c r="D95" i="103" s="1"/>
  <c r="E84" i="103"/>
  <c r="D84" i="103" s="1"/>
  <c r="F79" i="103"/>
  <c r="D79" i="103" s="1"/>
  <c r="E68" i="103"/>
  <c r="D68" i="103" s="1"/>
  <c r="F100" i="96"/>
  <c r="D100" i="96" s="1"/>
  <c r="E89" i="96"/>
  <c r="D89" i="96" s="1"/>
  <c r="F84" i="96"/>
  <c r="D84" i="96" s="1"/>
  <c r="E73" i="96"/>
  <c r="D73" i="96" s="1"/>
  <c r="F68" i="96"/>
  <c r="D68" i="96" s="1"/>
  <c r="E94" i="95"/>
  <c r="D94" i="95" s="1"/>
  <c r="F89" i="95"/>
  <c r="D89" i="95" s="1"/>
  <c r="E102" i="94"/>
  <c r="F102" i="94"/>
  <c r="E97" i="94"/>
  <c r="F97" i="94"/>
  <c r="E70" i="94"/>
  <c r="F70" i="94"/>
  <c r="E102" i="93"/>
  <c r="F102" i="93"/>
  <c r="E75" i="93"/>
  <c r="F75" i="93"/>
  <c r="E70" i="93"/>
  <c r="F70" i="93"/>
  <c r="E80" i="92"/>
  <c r="F80" i="92"/>
  <c r="E75" i="92"/>
  <c r="F75" i="92"/>
  <c r="E85" i="76"/>
  <c r="F85" i="76"/>
  <c r="E80" i="76"/>
  <c r="F80" i="76"/>
  <c r="E69" i="76"/>
  <c r="F69" i="76"/>
  <c r="F93" i="102"/>
  <c r="D93" i="102" s="1"/>
  <c r="F85" i="102"/>
  <c r="D85" i="102" s="1"/>
  <c r="F69" i="102"/>
  <c r="D69" i="102" s="1"/>
  <c r="F98" i="101"/>
  <c r="D98" i="101" s="1"/>
  <c r="F82" i="101"/>
  <c r="D82" i="101" s="1"/>
  <c r="F99" i="100"/>
  <c r="D99" i="100" s="1"/>
  <c r="E75" i="95"/>
  <c r="F75" i="95"/>
  <c r="E94" i="94"/>
  <c r="F94" i="94"/>
  <c r="E89" i="94"/>
  <c r="F89" i="94"/>
  <c r="E67" i="93"/>
  <c r="F67" i="93"/>
  <c r="E67" i="92"/>
  <c r="F67" i="92"/>
  <c r="F101" i="101"/>
  <c r="D101" i="101" s="1"/>
  <c r="F97" i="101"/>
  <c r="D97" i="101" s="1"/>
  <c r="F81" i="101"/>
  <c r="D81" i="101" s="1"/>
  <c r="F98" i="100"/>
  <c r="D98" i="100" s="1"/>
  <c r="F94" i="99"/>
  <c r="D94" i="99" s="1"/>
  <c r="F78" i="99"/>
  <c r="D78" i="99" s="1"/>
  <c r="F99" i="98"/>
  <c r="D99" i="98" s="1"/>
  <c r="F72" i="103"/>
  <c r="D72" i="103" s="1"/>
  <c r="F77" i="96"/>
  <c r="D77" i="96" s="1"/>
  <c r="E81" i="94"/>
  <c r="F81" i="94"/>
  <c r="E91" i="92"/>
  <c r="F91" i="92"/>
  <c r="E96" i="76"/>
  <c r="F96" i="76"/>
  <c r="F84" i="100"/>
  <c r="D84" i="100" s="1"/>
  <c r="F76" i="100"/>
  <c r="D76" i="100" s="1"/>
  <c r="F68" i="100"/>
  <c r="D68" i="100" s="1"/>
  <c r="F89" i="99"/>
  <c r="D89" i="99" s="1"/>
  <c r="F73" i="99"/>
  <c r="D73" i="99" s="1"/>
  <c r="F94" i="98"/>
  <c r="D94" i="98" s="1"/>
  <c r="F78" i="98"/>
  <c r="D78" i="98" s="1"/>
  <c r="F99" i="103"/>
  <c r="D99" i="103" s="1"/>
  <c r="F83" i="103"/>
  <c r="D83" i="103" s="1"/>
  <c r="F67" i="103"/>
  <c r="D67" i="103" s="1"/>
  <c r="F88" i="96"/>
  <c r="D88" i="96" s="1"/>
  <c r="F72" i="96"/>
  <c r="D72" i="96" s="1"/>
  <c r="F93" i="95"/>
  <c r="D93" i="95" s="1"/>
  <c r="F88" i="95"/>
  <c r="D88" i="95" s="1"/>
  <c r="E83" i="95"/>
  <c r="F83" i="95"/>
  <c r="F80" i="95"/>
  <c r="E80" i="95"/>
  <c r="F77" i="95"/>
  <c r="D77" i="95" s="1"/>
  <c r="E76" i="95"/>
  <c r="F76" i="95"/>
  <c r="E73" i="95"/>
  <c r="F73" i="95"/>
  <c r="E68" i="95"/>
  <c r="F68" i="95"/>
  <c r="E78" i="94"/>
  <c r="F78" i="94"/>
  <c r="E73" i="94"/>
  <c r="F73" i="94"/>
  <c r="E83" i="93"/>
  <c r="F83" i="93"/>
  <c r="E78" i="93"/>
  <c r="F78" i="93"/>
  <c r="E88" i="92"/>
  <c r="F88" i="92"/>
  <c r="E83" i="92"/>
  <c r="F83" i="92"/>
  <c r="E93" i="76"/>
  <c r="F93" i="76"/>
  <c r="E88" i="76"/>
  <c r="F88" i="76"/>
  <c r="E87" i="95"/>
  <c r="F87" i="95"/>
  <c r="E79" i="95"/>
  <c r="F79" i="95"/>
  <c r="D99" i="95" l="1"/>
  <c r="D93" i="99"/>
  <c r="D103" i="92"/>
  <c r="D100" i="100"/>
  <c r="D100" i="101"/>
  <c r="D76" i="103"/>
  <c r="D71" i="100"/>
  <c r="D76" i="101"/>
  <c r="D81" i="96"/>
  <c r="D79" i="101"/>
  <c r="D67" i="102"/>
  <c r="D76" i="93"/>
  <c r="D87" i="103"/>
  <c r="D82" i="103"/>
  <c r="D72" i="98"/>
  <c r="D100" i="98"/>
  <c r="D83" i="94"/>
  <c r="D74" i="96"/>
  <c r="D82" i="96"/>
  <c r="D88" i="99"/>
  <c r="D85" i="103"/>
  <c r="D83" i="102"/>
  <c r="D81" i="92"/>
  <c r="D87" i="92"/>
  <c r="D87" i="99"/>
  <c r="D78" i="76"/>
  <c r="D75" i="101"/>
  <c r="D79" i="95"/>
  <c r="D88" i="76"/>
  <c r="D83" i="92"/>
  <c r="D78" i="93"/>
  <c r="D73" i="94"/>
  <c r="D68" i="95"/>
  <c r="D76" i="95"/>
  <c r="D67" i="92"/>
  <c r="D89" i="94"/>
  <c r="D75" i="95"/>
  <c r="D69" i="76"/>
  <c r="D85" i="76"/>
  <c r="D80" i="92"/>
  <c r="D75" i="93"/>
  <c r="D70" i="94"/>
  <c r="D102" i="94"/>
  <c r="D72" i="92"/>
  <c r="D94" i="93"/>
  <c r="D81" i="95"/>
  <c r="D92" i="96"/>
  <c r="D78" i="101"/>
  <c r="D96" i="93"/>
  <c r="D96" i="98"/>
  <c r="D102" i="98"/>
  <c r="D98" i="94"/>
  <c r="D100" i="76"/>
  <c r="D81" i="93"/>
  <c r="D91" i="103"/>
  <c r="D79" i="99"/>
  <c r="D92" i="93"/>
  <c r="D90" i="94"/>
  <c r="D71" i="76"/>
  <c r="D71" i="93"/>
  <c r="D72" i="100"/>
  <c r="D80" i="93"/>
  <c r="D89" i="93"/>
  <c r="D81" i="99"/>
  <c r="D103" i="96"/>
  <c r="D86" i="102"/>
  <c r="D97" i="93"/>
  <c r="D79" i="100"/>
  <c r="D71" i="102"/>
  <c r="D75" i="102"/>
  <c r="D94" i="76"/>
  <c r="D92" i="95"/>
  <c r="D103" i="103"/>
  <c r="D74" i="100"/>
  <c r="D89" i="100"/>
  <c r="D70" i="102"/>
  <c r="D94" i="96"/>
  <c r="D82" i="99"/>
  <c r="D103" i="100"/>
  <c r="D98" i="96"/>
  <c r="D89" i="103"/>
  <c r="D101" i="93"/>
  <c r="D78" i="95"/>
  <c r="D91" i="99"/>
  <c r="D74" i="102"/>
  <c r="D98" i="92"/>
  <c r="D75" i="96"/>
  <c r="D95" i="93"/>
  <c r="D97" i="98"/>
  <c r="D83" i="95"/>
  <c r="D96" i="76"/>
  <c r="D81" i="94"/>
  <c r="D96" i="92"/>
  <c r="D91" i="93"/>
  <c r="D102" i="95"/>
  <c r="D78" i="100"/>
  <c r="D74" i="93"/>
  <c r="D77" i="99"/>
  <c r="D73" i="98"/>
  <c r="D85" i="92"/>
  <c r="D85" i="93"/>
  <c r="D97" i="95"/>
  <c r="D79" i="93"/>
  <c r="D86" i="95"/>
  <c r="D98" i="76"/>
  <c r="D93" i="92"/>
  <c r="D103" i="95"/>
  <c r="D96" i="103"/>
  <c r="D84" i="98"/>
  <c r="D81" i="76"/>
  <c r="D80" i="96"/>
  <c r="D92" i="103"/>
  <c r="D90" i="93"/>
  <c r="D75" i="94"/>
  <c r="D70" i="98"/>
  <c r="D73" i="101"/>
  <c r="D84" i="101"/>
  <c r="D99" i="76"/>
  <c r="D95" i="96"/>
  <c r="D87" i="93"/>
  <c r="D100" i="95"/>
  <c r="D71" i="98"/>
  <c r="D73" i="102"/>
  <c r="D87" i="98"/>
  <c r="D80" i="99"/>
  <c r="D68" i="92"/>
  <c r="D95" i="95"/>
  <c r="D77" i="103"/>
  <c r="D100" i="93"/>
  <c r="D87" i="96"/>
  <c r="D90" i="96"/>
  <c r="D86" i="103"/>
  <c r="D91" i="92"/>
  <c r="D101" i="76"/>
  <c r="D86" i="93"/>
  <c r="D86" i="94"/>
  <c r="D70" i="76"/>
  <c r="D95" i="92"/>
  <c r="D76" i="94"/>
  <c r="D75" i="103"/>
  <c r="D90" i="76"/>
  <c r="D103" i="94"/>
  <c r="D72" i="95"/>
  <c r="D91" i="76"/>
  <c r="D86" i="92"/>
  <c r="D71" i="95"/>
  <c r="D82" i="98"/>
  <c r="D86" i="98"/>
  <c r="D94" i="92"/>
  <c r="D85" i="94"/>
  <c r="D94" i="101"/>
  <c r="D98" i="103"/>
  <c r="D82" i="93"/>
  <c r="D97" i="96"/>
  <c r="D101" i="95"/>
  <c r="D76" i="96"/>
  <c r="D71" i="103"/>
  <c r="D96" i="102"/>
  <c r="D84" i="94"/>
  <c r="D72" i="99"/>
  <c r="D91" i="95"/>
  <c r="D90" i="92"/>
  <c r="D84" i="93"/>
  <c r="D101" i="103"/>
  <c r="D72" i="76"/>
  <c r="D74" i="94"/>
  <c r="D86" i="76"/>
  <c r="D92" i="76"/>
  <c r="D77" i="93"/>
  <c r="D103" i="93"/>
  <c r="D70" i="95"/>
  <c r="D89" i="76"/>
  <c r="D84" i="92"/>
  <c r="D69" i="95"/>
  <c r="D88" i="101"/>
  <c r="D82" i="95"/>
  <c r="D68" i="101"/>
  <c r="D102" i="99"/>
  <c r="D76" i="92"/>
  <c r="D71" i="94"/>
  <c r="D77" i="94"/>
  <c r="D85" i="95"/>
  <c r="D98" i="98"/>
  <c r="D95" i="76"/>
  <c r="D80" i="94"/>
  <c r="D70" i="99"/>
  <c r="D71" i="96"/>
  <c r="D85" i="98"/>
  <c r="D86" i="96"/>
  <c r="D72" i="94"/>
  <c r="D87" i="76"/>
  <c r="D82" i="92"/>
  <c r="D67" i="95"/>
  <c r="D101" i="96"/>
  <c r="D79" i="94"/>
  <c r="D69" i="96"/>
  <c r="D101" i="100"/>
  <c r="D80" i="95"/>
  <c r="D87" i="95"/>
  <c r="D93" i="76"/>
  <c r="D88" i="92"/>
  <c r="D83" i="93"/>
  <c r="D78" i="94"/>
  <c r="D73" i="95"/>
  <c r="D67" i="93"/>
  <c r="D94" i="94"/>
  <c r="D80" i="76"/>
  <c r="D75" i="92"/>
  <c r="D70" i="93"/>
  <c r="D102" i="93"/>
  <c r="D97" i="94"/>
  <c r="D77" i="76"/>
  <c r="D99" i="92"/>
  <c r="D99" i="93"/>
  <c r="D84" i="95"/>
  <c r="E38" i="77"/>
  <c r="E37" i="77"/>
  <c r="E36" i="77"/>
  <c r="D36" i="77"/>
  <c r="D39" i="77"/>
  <c r="D40" i="77"/>
  <c r="D41" i="77"/>
  <c r="C99" i="76" l="1"/>
  <c r="C99" i="95"/>
  <c r="C99" i="98"/>
  <c r="C99" i="101"/>
  <c r="C99" i="92"/>
  <c r="C99" i="99"/>
  <c r="C99" i="102"/>
  <c r="C99" i="94"/>
  <c r="C99" i="93"/>
  <c r="C99" i="96"/>
  <c r="C99" i="100"/>
  <c r="C99" i="103"/>
  <c r="C100" i="100"/>
  <c r="C100" i="94"/>
  <c r="C100" i="103"/>
  <c r="C100" i="76"/>
  <c r="C100" i="96"/>
  <c r="C100" i="95"/>
  <c r="C100" i="98"/>
  <c r="C100" i="101"/>
  <c r="C100" i="93"/>
  <c r="C100" i="92"/>
  <c r="C100" i="99"/>
  <c r="C100" i="102"/>
  <c r="C98" i="92"/>
  <c r="C98" i="99"/>
  <c r="C98" i="102"/>
  <c r="C98" i="98"/>
  <c r="C98" i="93"/>
  <c r="C98" i="96"/>
  <c r="C98" i="100"/>
  <c r="C98" i="95"/>
  <c r="C98" i="101"/>
  <c r="C98" i="94"/>
  <c r="C98" i="103"/>
  <c r="C98" i="76"/>
  <c r="E29" i="77"/>
  <c r="D29" i="77"/>
  <c r="C91" i="76" l="1"/>
  <c r="C91" i="101"/>
  <c r="C91" i="95"/>
  <c r="C91" i="98"/>
  <c r="C91" i="94"/>
  <c r="C91" i="92"/>
  <c r="C91" i="99"/>
  <c r="C91" i="102"/>
  <c r="C91" i="93"/>
  <c r="C91" i="96"/>
  <c r="C91" i="103"/>
  <c r="C91" i="100"/>
  <c r="C104" i="92"/>
  <c r="C104" i="93"/>
  <c r="C104" i="94"/>
  <c r="C104" i="95"/>
  <c r="C104" i="96"/>
  <c r="C104" i="103"/>
  <c r="C104" i="98"/>
  <c r="C104" i="99"/>
  <c r="C104" i="100"/>
  <c r="C104" i="101"/>
  <c r="C104" i="102"/>
  <c r="C104" i="76"/>
  <c r="A2" i="91" l="1"/>
  <c r="B110" i="76"/>
  <c r="B110" i="93"/>
  <c r="B110" i="94"/>
  <c r="B110" i="95"/>
  <c r="B110" i="96"/>
  <c r="B110" i="103"/>
  <c r="B110" i="98"/>
  <c r="B110" i="99"/>
  <c r="B110" i="100"/>
  <c r="B110" i="101"/>
  <c r="B110" i="102"/>
  <c r="B110" i="92"/>
  <c r="O5" i="77"/>
  <c r="O6" i="77" s="1"/>
  <c r="O7" i="77" s="1"/>
  <c r="C35" i="93"/>
  <c r="C35" i="92"/>
  <c r="C35" i="76"/>
  <c r="C35" i="94"/>
  <c r="C35" i="95"/>
  <c r="O8" i="77" l="1"/>
  <c r="C35" i="96"/>
  <c r="O9" i="77" l="1"/>
  <c r="Q9" i="77" s="1"/>
  <c r="Q8" i="77"/>
  <c r="Q7" i="77"/>
  <c r="Q6" i="77"/>
  <c r="Q5" i="77"/>
  <c r="Q4" i="77"/>
  <c r="C35" i="103"/>
  <c r="R8" i="77" l="1"/>
  <c r="R9" i="77"/>
  <c r="R6" i="77"/>
  <c r="R7" i="77"/>
  <c r="O10" i="77"/>
  <c r="R4" i="77"/>
  <c r="R5" i="77"/>
  <c r="C36" i="95"/>
  <c r="C36" i="94"/>
  <c r="C36" i="103"/>
  <c r="C36" i="96"/>
  <c r="C35" i="98"/>
  <c r="C36" i="92"/>
  <c r="C36" i="93"/>
  <c r="O11" i="77" l="1"/>
  <c r="Q10" i="77"/>
  <c r="E21" i="76"/>
  <c r="D38" i="77"/>
  <c r="D37" i="77"/>
  <c r="D35" i="77"/>
  <c r="D34" i="77"/>
  <c r="D33" i="77"/>
  <c r="D32" i="77"/>
  <c r="D31" i="77"/>
  <c r="D30" i="77"/>
  <c r="D28" i="77"/>
  <c r="D27" i="77"/>
  <c r="D26" i="77"/>
  <c r="D25" i="77"/>
  <c r="D24" i="77"/>
  <c r="D23" i="77"/>
  <c r="D22" i="77"/>
  <c r="D21" i="77"/>
  <c r="D20" i="77"/>
  <c r="D19" i="77"/>
  <c r="D17" i="77"/>
  <c r="D18" i="77"/>
  <c r="D16" i="77"/>
  <c r="D15" i="77"/>
  <c r="D14" i="77"/>
  <c r="D10" i="77"/>
  <c r="D9" i="77"/>
  <c r="D8" i="77"/>
  <c r="D7" i="77"/>
  <c r="D6" i="77"/>
  <c r="D5" i="77"/>
  <c r="D4" i="77"/>
  <c r="D3" i="77"/>
  <c r="C11" i="77"/>
  <c r="D11" i="77" s="1"/>
  <c r="C35" i="99"/>
  <c r="R10" i="77" l="1"/>
  <c r="O12" i="77"/>
  <c r="Q11" i="77"/>
  <c r="A39" i="103"/>
  <c r="D110" i="103" s="1"/>
  <c r="B65" i="103"/>
  <c r="B66" i="103"/>
  <c r="A40" i="103"/>
  <c r="D111" i="103" s="1"/>
  <c r="A41" i="103"/>
  <c r="D112" i="103" s="1"/>
  <c r="A42" i="103"/>
  <c r="D113" i="103" s="1"/>
  <c r="A43" i="103"/>
  <c r="D114" i="103" s="1"/>
  <c r="A44" i="103"/>
  <c r="D115" i="103" s="1"/>
  <c r="A45" i="103"/>
  <c r="D116" i="103" s="1"/>
  <c r="A46" i="103"/>
  <c r="D117" i="103" s="1"/>
  <c r="A47" i="103"/>
  <c r="D118" i="103" s="1"/>
  <c r="A48" i="103"/>
  <c r="D119" i="103" s="1"/>
  <c r="A49" i="103"/>
  <c r="D120" i="103" s="1"/>
  <c r="A50" i="103"/>
  <c r="D121" i="103" s="1"/>
  <c r="A51" i="103"/>
  <c r="D122" i="103" s="1"/>
  <c r="A52" i="103"/>
  <c r="D123" i="103" s="1"/>
  <c r="A53" i="103"/>
  <c r="D124" i="103" s="1"/>
  <c r="A54" i="103"/>
  <c r="D125" i="103" s="1"/>
  <c r="A55" i="103"/>
  <c r="D126" i="103" s="1"/>
  <c r="A56" i="103"/>
  <c r="D127" i="103" s="1"/>
  <c r="A57" i="103"/>
  <c r="D128" i="103" s="1"/>
  <c r="A58" i="103"/>
  <c r="D129" i="103" s="1"/>
  <c r="A59" i="103"/>
  <c r="D130" i="103" s="1"/>
  <c r="E4" i="103"/>
  <c r="E5" i="103"/>
  <c r="E6" i="103"/>
  <c r="E7" i="103"/>
  <c r="E8" i="103"/>
  <c r="E9" i="103"/>
  <c r="E10" i="103"/>
  <c r="E11" i="103"/>
  <c r="E12" i="103"/>
  <c r="E13" i="103"/>
  <c r="E14" i="103"/>
  <c r="E15" i="103"/>
  <c r="E16" i="103"/>
  <c r="E17" i="103"/>
  <c r="E18" i="103"/>
  <c r="E19" i="103"/>
  <c r="E20" i="103"/>
  <c r="E21" i="103"/>
  <c r="E22" i="103"/>
  <c r="E23" i="103"/>
  <c r="E24" i="103"/>
  <c r="E25" i="103"/>
  <c r="E26" i="103"/>
  <c r="E27" i="103"/>
  <c r="E28" i="103"/>
  <c r="E29" i="103"/>
  <c r="E30" i="103"/>
  <c r="E31" i="103"/>
  <c r="E32" i="103"/>
  <c r="H110" i="103"/>
  <c r="H111" i="103"/>
  <c r="H112" i="103"/>
  <c r="H113" i="103"/>
  <c r="H114" i="103"/>
  <c r="H115" i="103"/>
  <c r="H116" i="103"/>
  <c r="H117" i="103"/>
  <c r="H118" i="103"/>
  <c r="H119" i="103"/>
  <c r="H120" i="103"/>
  <c r="H121" i="103"/>
  <c r="H122" i="103"/>
  <c r="H123" i="103"/>
  <c r="H124" i="103"/>
  <c r="H125" i="103"/>
  <c r="H126" i="103"/>
  <c r="H127" i="103"/>
  <c r="H128" i="103"/>
  <c r="H129" i="103"/>
  <c r="H130" i="103"/>
  <c r="H131" i="103"/>
  <c r="D34" i="103"/>
  <c r="B111" i="103"/>
  <c r="B112" i="103" s="1"/>
  <c r="B113" i="103" s="1"/>
  <c r="B114" i="103" s="1"/>
  <c r="B115" i="103" s="1"/>
  <c r="B116" i="103" s="1"/>
  <c r="B117" i="103" s="1"/>
  <c r="B118" i="103" s="1"/>
  <c r="B119" i="103" s="1"/>
  <c r="B120" i="103" s="1"/>
  <c r="B121" i="103" s="1"/>
  <c r="B122" i="103" s="1"/>
  <c r="B123" i="103" s="1"/>
  <c r="B124" i="103" s="1"/>
  <c r="B125" i="103" s="1"/>
  <c r="B126" i="103" s="1"/>
  <c r="B127" i="103" s="1"/>
  <c r="B128" i="103" s="1"/>
  <c r="B129" i="103" s="1"/>
  <c r="B130" i="103" s="1"/>
  <c r="B131" i="103" s="1"/>
  <c r="B132" i="103" s="1"/>
  <c r="A61" i="103"/>
  <c r="D132" i="103" s="1"/>
  <c r="A60" i="103"/>
  <c r="D131" i="103" s="1"/>
  <c r="E104" i="103"/>
  <c r="A66" i="103"/>
  <c r="B61" i="103"/>
  <c r="B60" i="103"/>
  <c r="B59" i="103"/>
  <c r="B58" i="103"/>
  <c r="B57" i="103"/>
  <c r="B56" i="103"/>
  <c r="B55" i="103"/>
  <c r="B54" i="103"/>
  <c r="B53" i="103"/>
  <c r="B52" i="103"/>
  <c r="B51" i="103"/>
  <c r="B50" i="103"/>
  <c r="B49" i="103"/>
  <c r="B48" i="103"/>
  <c r="B47" i="103"/>
  <c r="B46" i="103"/>
  <c r="B45" i="103"/>
  <c r="B44" i="103"/>
  <c r="B43" i="103"/>
  <c r="B42" i="103"/>
  <c r="B41" i="103"/>
  <c r="B40" i="103"/>
  <c r="B39" i="103"/>
  <c r="F34" i="103"/>
  <c r="E5" i="98"/>
  <c r="Q3" i="77"/>
  <c r="F34" i="76"/>
  <c r="E6" i="76"/>
  <c r="E74" i="76" s="1"/>
  <c r="D74" i="76" s="1"/>
  <c r="E7" i="76"/>
  <c r="E75" i="76" s="1"/>
  <c r="D75" i="76" s="1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2" i="76"/>
  <c r="E23" i="76"/>
  <c r="E24" i="76"/>
  <c r="E25" i="76"/>
  <c r="E26" i="76"/>
  <c r="E27" i="76"/>
  <c r="E104" i="92"/>
  <c r="B66" i="92"/>
  <c r="E66" i="92" s="1"/>
  <c r="E104" i="93"/>
  <c r="B66" i="93"/>
  <c r="F66" i="93" s="1"/>
  <c r="E104" i="94"/>
  <c r="B66" i="94"/>
  <c r="E104" i="95"/>
  <c r="B66" i="95"/>
  <c r="F66" i="95" s="1"/>
  <c r="E104" i="96"/>
  <c r="B66" i="96"/>
  <c r="E66" i="96" s="1"/>
  <c r="E104" i="98"/>
  <c r="B66" i="98"/>
  <c r="E104" i="99"/>
  <c r="B66" i="99"/>
  <c r="F66" i="99" s="1"/>
  <c r="E104" i="100"/>
  <c r="B66" i="100"/>
  <c r="E66" i="100" s="1"/>
  <c r="E104" i="101"/>
  <c r="B66" i="101"/>
  <c r="E104" i="102"/>
  <c r="B66" i="102"/>
  <c r="E104" i="76"/>
  <c r="B66" i="76"/>
  <c r="B61" i="76"/>
  <c r="A61" i="76"/>
  <c r="D132" i="76" s="1"/>
  <c r="B60" i="76"/>
  <c r="A60" i="76"/>
  <c r="D131" i="76" s="1"/>
  <c r="B59" i="76"/>
  <c r="A59" i="76"/>
  <c r="D130" i="76" s="1"/>
  <c r="B58" i="76"/>
  <c r="A58" i="76"/>
  <c r="D129" i="76" s="1"/>
  <c r="B57" i="76"/>
  <c r="A57" i="76"/>
  <c r="D128" i="76" s="1"/>
  <c r="B56" i="76"/>
  <c r="A56" i="76"/>
  <c r="D127" i="76" s="1"/>
  <c r="B55" i="76"/>
  <c r="A55" i="76"/>
  <c r="D126" i="76" s="1"/>
  <c r="B54" i="76"/>
  <c r="A54" i="76"/>
  <c r="D125" i="76" s="1"/>
  <c r="B53" i="76"/>
  <c r="A53" i="76"/>
  <c r="D124" i="76" s="1"/>
  <c r="B52" i="76"/>
  <c r="A52" i="76"/>
  <c r="D123" i="76" s="1"/>
  <c r="B51" i="76"/>
  <c r="A51" i="76"/>
  <c r="D122" i="76" s="1"/>
  <c r="B50" i="76"/>
  <c r="A50" i="76"/>
  <c r="D121" i="76" s="1"/>
  <c r="B49" i="76"/>
  <c r="A49" i="76"/>
  <c r="D120" i="76" s="1"/>
  <c r="B48" i="76"/>
  <c r="A48" i="76"/>
  <c r="D119" i="76" s="1"/>
  <c r="B47" i="76"/>
  <c r="A47" i="76"/>
  <c r="D118" i="76" s="1"/>
  <c r="B46" i="76"/>
  <c r="A46" i="76"/>
  <c r="D117" i="76" s="1"/>
  <c r="B45" i="76"/>
  <c r="A45" i="76"/>
  <c r="D116" i="76" s="1"/>
  <c r="B44" i="76"/>
  <c r="A44" i="76"/>
  <c r="D115" i="76" s="1"/>
  <c r="B43" i="76"/>
  <c r="A43" i="76"/>
  <c r="D114" i="76" s="1"/>
  <c r="B42" i="76"/>
  <c r="A42" i="76"/>
  <c r="D113" i="76" s="1"/>
  <c r="B41" i="76"/>
  <c r="A41" i="76"/>
  <c r="D112" i="76" s="1"/>
  <c r="B40" i="76"/>
  <c r="A40" i="76"/>
  <c r="D111" i="76" s="1"/>
  <c r="B61" i="92"/>
  <c r="A61" i="92"/>
  <c r="D132" i="92" s="1"/>
  <c r="B60" i="92"/>
  <c r="A60" i="92"/>
  <c r="D131" i="92" s="1"/>
  <c r="B59" i="92"/>
  <c r="A59" i="92"/>
  <c r="D130" i="92" s="1"/>
  <c r="B58" i="92"/>
  <c r="A58" i="92"/>
  <c r="D129" i="92" s="1"/>
  <c r="B57" i="92"/>
  <c r="A57" i="92"/>
  <c r="D128" i="92" s="1"/>
  <c r="B56" i="92"/>
  <c r="A56" i="92"/>
  <c r="D127" i="92" s="1"/>
  <c r="B55" i="92"/>
  <c r="A55" i="92"/>
  <c r="D126" i="92" s="1"/>
  <c r="B54" i="92"/>
  <c r="A54" i="92"/>
  <c r="D125" i="92" s="1"/>
  <c r="B53" i="92"/>
  <c r="A53" i="92"/>
  <c r="D124" i="92" s="1"/>
  <c r="B52" i="92"/>
  <c r="A52" i="92"/>
  <c r="D123" i="92" s="1"/>
  <c r="B51" i="92"/>
  <c r="A51" i="92"/>
  <c r="D122" i="92" s="1"/>
  <c r="B50" i="92"/>
  <c r="A50" i="92"/>
  <c r="D121" i="92" s="1"/>
  <c r="B49" i="92"/>
  <c r="A49" i="92"/>
  <c r="D120" i="92" s="1"/>
  <c r="B48" i="92"/>
  <c r="A48" i="92"/>
  <c r="D119" i="92" s="1"/>
  <c r="B47" i="92"/>
  <c r="A47" i="92"/>
  <c r="D118" i="92" s="1"/>
  <c r="B46" i="92"/>
  <c r="A46" i="92"/>
  <c r="D117" i="92" s="1"/>
  <c r="B45" i="92"/>
  <c r="A45" i="92"/>
  <c r="D116" i="92" s="1"/>
  <c r="B44" i="92"/>
  <c r="A44" i="92"/>
  <c r="D115" i="92" s="1"/>
  <c r="B43" i="92"/>
  <c r="A43" i="92"/>
  <c r="D114" i="92" s="1"/>
  <c r="B42" i="92"/>
  <c r="A42" i="92"/>
  <c r="D113" i="92" s="1"/>
  <c r="B41" i="92"/>
  <c r="A41" i="92"/>
  <c r="D112" i="92" s="1"/>
  <c r="B40" i="92"/>
  <c r="A40" i="92"/>
  <c r="D111" i="92" s="1"/>
  <c r="B61" i="93"/>
  <c r="A61" i="93"/>
  <c r="D132" i="93" s="1"/>
  <c r="B60" i="93"/>
  <c r="A60" i="93"/>
  <c r="D131" i="93" s="1"/>
  <c r="B59" i="93"/>
  <c r="A59" i="93"/>
  <c r="D130" i="93" s="1"/>
  <c r="B58" i="93"/>
  <c r="A58" i="93"/>
  <c r="D129" i="93" s="1"/>
  <c r="B57" i="93"/>
  <c r="A57" i="93"/>
  <c r="D128" i="93" s="1"/>
  <c r="B56" i="93"/>
  <c r="A56" i="93"/>
  <c r="D127" i="93" s="1"/>
  <c r="B55" i="93"/>
  <c r="A55" i="93"/>
  <c r="D126" i="93" s="1"/>
  <c r="B54" i="93"/>
  <c r="A54" i="93"/>
  <c r="D125" i="93" s="1"/>
  <c r="B53" i="93"/>
  <c r="A53" i="93"/>
  <c r="D124" i="93" s="1"/>
  <c r="B52" i="93"/>
  <c r="A52" i="93"/>
  <c r="D123" i="93" s="1"/>
  <c r="B51" i="93"/>
  <c r="A51" i="93"/>
  <c r="D122" i="93" s="1"/>
  <c r="B50" i="93"/>
  <c r="A50" i="93"/>
  <c r="D121" i="93" s="1"/>
  <c r="B49" i="93"/>
  <c r="A49" i="93"/>
  <c r="D120" i="93" s="1"/>
  <c r="B48" i="93"/>
  <c r="A48" i="93"/>
  <c r="D119" i="93" s="1"/>
  <c r="B47" i="93"/>
  <c r="A47" i="93"/>
  <c r="D118" i="93" s="1"/>
  <c r="B46" i="93"/>
  <c r="A46" i="93"/>
  <c r="D117" i="93" s="1"/>
  <c r="B45" i="93"/>
  <c r="A45" i="93"/>
  <c r="D116" i="93" s="1"/>
  <c r="B44" i="93"/>
  <c r="A44" i="93"/>
  <c r="D115" i="93" s="1"/>
  <c r="B43" i="93"/>
  <c r="A43" i="93"/>
  <c r="D114" i="93" s="1"/>
  <c r="B42" i="93"/>
  <c r="A42" i="93"/>
  <c r="D113" i="93" s="1"/>
  <c r="B41" i="93"/>
  <c r="A41" i="93"/>
  <c r="D112" i="93" s="1"/>
  <c r="B40" i="93"/>
  <c r="A40" i="93"/>
  <c r="D111" i="93" s="1"/>
  <c r="B61" i="94"/>
  <c r="A61" i="94"/>
  <c r="D132" i="94" s="1"/>
  <c r="B60" i="94"/>
  <c r="A60" i="94"/>
  <c r="D131" i="94" s="1"/>
  <c r="B59" i="94"/>
  <c r="A59" i="94"/>
  <c r="D130" i="94" s="1"/>
  <c r="B58" i="94"/>
  <c r="A58" i="94"/>
  <c r="D129" i="94" s="1"/>
  <c r="B57" i="94"/>
  <c r="A57" i="94"/>
  <c r="D128" i="94" s="1"/>
  <c r="B56" i="94"/>
  <c r="A56" i="94"/>
  <c r="D127" i="94" s="1"/>
  <c r="B55" i="94"/>
  <c r="A55" i="94"/>
  <c r="D126" i="94" s="1"/>
  <c r="B54" i="94"/>
  <c r="A54" i="94"/>
  <c r="D125" i="94" s="1"/>
  <c r="B53" i="94"/>
  <c r="A53" i="94"/>
  <c r="D124" i="94" s="1"/>
  <c r="B52" i="94"/>
  <c r="A52" i="94"/>
  <c r="D123" i="94" s="1"/>
  <c r="B51" i="94"/>
  <c r="A51" i="94"/>
  <c r="D122" i="94" s="1"/>
  <c r="B50" i="94"/>
  <c r="A50" i="94"/>
  <c r="D121" i="94" s="1"/>
  <c r="B49" i="94"/>
  <c r="A49" i="94"/>
  <c r="D120" i="94" s="1"/>
  <c r="B48" i="94"/>
  <c r="A48" i="94"/>
  <c r="D119" i="94" s="1"/>
  <c r="B47" i="94"/>
  <c r="A47" i="94"/>
  <c r="D118" i="94" s="1"/>
  <c r="B46" i="94"/>
  <c r="A46" i="94"/>
  <c r="D117" i="94" s="1"/>
  <c r="B45" i="94"/>
  <c r="A45" i="94"/>
  <c r="D116" i="94" s="1"/>
  <c r="B44" i="94"/>
  <c r="A44" i="94"/>
  <c r="D115" i="94" s="1"/>
  <c r="B43" i="94"/>
  <c r="A43" i="94"/>
  <c r="D114" i="94" s="1"/>
  <c r="B42" i="94"/>
  <c r="A42" i="94"/>
  <c r="D113" i="94" s="1"/>
  <c r="B41" i="94"/>
  <c r="A41" i="94"/>
  <c r="D112" i="94" s="1"/>
  <c r="B40" i="94"/>
  <c r="A40" i="94"/>
  <c r="D111" i="94" s="1"/>
  <c r="B61" i="95"/>
  <c r="A61" i="95"/>
  <c r="D132" i="95" s="1"/>
  <c r="B60" i="95"/>
  <c r="A60" i="95"/>
  <c r="D131" i="95" s="1"/>
  <c r="B59" i="95"/>
  <c r="A59" i="95"/>
  <c r="D130" i="95" s="1"/>
  <c r="B58" i="95"/>
  <c r="A58" i="95"/>
  <c r="D129" i="95" s="1"/>
  <c r="B57" i="95"/>
  <c r="A57" i="95"/>
  <c r="D128" i="95" s="1"/>
  <c r="B56" i="95"/>
  <c r="A56" i="95"/>
  <c r="D127" i="95" s="1"/>
  <c r="B55" i="95"/>
  <c r="A55" i="95"/>
  <c r="D126" i="95" s="1"/>
  <c r="B54" i="95"/>
  <c r="A54" i="95"/>
  <c r="D125" i="95" s="1"/>
  <c r="B53" i="95"/>
  <c r="A53" i="95"/>
  <c r="D124" i="95" s="1"/>
  <c r="B52" i="95"/>
  <c r="A52" i="95"/>
  <c r="D123" i="95" s="1"/>
  <c r="B51" i="95"/>
  <c r="A51" i="95"/>
  <c r="D122" i="95" s="1"/>
  <c r="B50" i="95"/>
  <c r="A50" i="95"/>
  <c r="D121" i="95" s="1"/>
  <c r="B49" i="95"/>
  <c r="A49" i="95"/>
  <c r="D120" i="95" s="1"/>
  <c r="B48" i="95"/>
  <c r="A48" i="95"/>
  <c r="D119" i="95" s="1"/>
  <c r="B47" i="95"/>
  <c r="A47" i="95"/>
  <c r="D118" i="95" s="1"/>
  <c r="B46" i="95"/>
  <c r="A46" i="95"/>
  <c r="D117" i="95" s="1"/>
  <c r="B45" i="95"/>
  <c r="A45" i="95"/>
  <c r="D116" i="95" s="1"/>
  <c r="B44" i="95"/>
  <c r="A44" i="95"/>
  <c r="D115" i="95" s="1"/>
  <c r="B43" i="95"/>
  <c r="A43" i="95"/>
  <c r="D114" i="95" s="1"/>
  <c r="B42" i="95"/>
  <c r="A42" i="95"/>
  <c r="D113" i="95" s="1"/>
  <c r="B41" i="95"/>
  <c r="A41" i="95"/>
  <c r="D112" i="95" s="1"/>
  <c r="B40" i="95"/>
  <c r="A40" i="95"/>
  <c r="D111" i="95" s="1"/>
  <c r="B61" i="96"/>
  <c r="A61" i="96"/>
  <c r="D132" i="96" s="1"/>
  <c r="B60" i="96"/>
  <c r="A60" i="96"/>
  <c r="D131" i="96" s="1"/>
  <c r="B59" i="96"/>
  <c r="A59" i="96"/>
  <c r="D130" i="96" s="1"/>
  <c r="B58" i="96"/>
  <c r="A58" i="96"/>
  <c r="D129" i="96" s="1"/>
  <c r="B57" i="96"/>
  <c r="A57" i="96"/>
  <c r="D128" i="96" s="1"/>
  <c r="B56" i="96"/>
  <c r="A56" i="96"/>
  <c r="D127" i="96" s="1"/>
  <c r="B55" i="96"/>
  <c r="A55" i="96"/>
  <c r="D126" i="96" s="1"/>
  <c r="B54" i="96"/>
  <c r="A54" i="96"/>
  <c r="D125" i="96" s="1"/>
  <c r="B53" i="96"/>
  <c r="A53" i="96"/>
  <c r="D124" i="96" s="1"/>
  <c r="B52" i="96"/>
  <c r="A52" i="96"/>
  <c r="D123" i="96" s="1"/>
  <c r="B51" i="96"/>
  <c r="A51" i="96"/>
  <c r="D122" i="96" s="1"/>
  <c r="B50" i="96"/>
  <c r="A50" i="96"/>
  <c r="D121" i="96" s="1"/>
  <c r="B49" i="96"/>
  <c r="A49" i="96"/>
  <c r="D120" i="96" s="1"/>
  <c r="B48" i="96"/>
  <c r="A48" i="96"/>
  <c r="D119" i="96" s="1"/>
  <c r="B47" i="96"/>
  <c r="A47" i="96"/>
  <c r="D118" i="96" s="1"/>
  <c r="B46" i="96"/>
  <c r="A46" i="96"/>
  <c r="D117" i="96" s="1"/>
  <c r="B45" i="96"/>
  <c r="A45" i="96"/>
  <c r="D116" i="96" s="1"/>
  <c r="B44" i="96"/>
  <c r="A44" i="96"/>
  <c r="D115" i="96" s="1"/>
  <c r="B43" i="96"/>
  <c r="A43" i="96"/>
  <c r="D114" i="96" s="1"/>
  <c r="B42" i="96"/>
  <c r="A42" i="96"/>
  <c r="D113" i="96" s="1"/>
  <c r="B41" i="96"/>
  <c r="A41" i="96"/>
  <c r="D112" i="96" s="1"/>
  <c r="B40" i="96"/>
  <c r="A40" i="96"/>
  <c r="D111" i="96" s="1"/>
  <c r="B61" i="98"/>
  <c r="A61" i="98"/>
  <c r="D132" i="98" s="1"/>
  <c r="B60" i="98"/>
  <c r="A60" i="98"/>
  <c r="D131" i="98" s="1"/>
  <c r="B59" i="98"/>
  <c r="A59" i="98"/>
  <c r="D130" i="98" s="1"/>
  <c r="B58" i="98"/>
  <c r="A58" i="98"/>
  <c r="D129" i="98" s="1"/>
  <c r="B57" i="98"/>
  <c r="A57" i="98"/>
  <c r="D128" i="98" s="1"/>
  <c r="B56" i="98"/>
  <c r="A56" i="98"/>
  <c r="D127" i="98" s="1"/>
  <c r="B55" i="98"/>
  <c r="A55" i="98"/>
  <c r="D126" i="98" s="1"/>
  <c r="B54" i="98"/>
  <c r="A54" i="98"/>
  <c r="D125" i="98" s="1"/>
  <c r="B53" i="98"/>
  <c r="A53" i="98"/>
  <c r="D124" i="98" s="1"/>
  <c r="B52" i="98"/>
  <c r="A52" i="98"/>
  <c r="D123" i="98" s="1"/>
  <c r="B51" i="98"/>
  <c r="A51" i="98"/>
  <c r="D122" i="98" s="1"/>
  <c r="B50" i="98"/>
  <c r="A50" i="98"/>
  <c r="D121" i="98" s="1"/>
  <c r="B49" i="98"/>
  <c r="A49" i="98"/>
  <c r="D120" i="98" s="1"/>
  <c r="B48" i="98"/>
  <c r="A48" i="98"/>
  <c r="D119" i="98" s="1"/>
  <c r="B47" i="98"/>
  <c r="A47" i="98"/>
  <c r="D118" i="98" s="1"/>
  <c r="B46" i="98"/>
  <c r="A46" i="98"/>
  <c r="D117" i="98" s="1"/>
  <c r="B45" i="98"/>
  <c r="A45" i="98"/>
  <c r="D116" i="98" s="1"/>
  <c r="B44" i="98"/>
  <c r="A44" i="98"/>
  <c r="D115" i="98" s="1"/>
  <c r="B43" i="98"/>
  <c r="A43" i="98"/>
  <c r="D114" i="98" s="1"/>
  <c r="B42" i="98"/>
  <c r="A42" i="98"/>
  <c r="D113" i="98" s="1"/>
  <c r="B41" i="98"/>
  <c r="A41" i="98"/>
  <c r="D112" i="98" s="1"/>
  <c r="B40" i="98"/>
  <c r="A40" i="98"/>
  <c r="D111" i="98" s="1"/>
  <c r="B61" i="99"/>
  <c r="A61" i="99"/>
  <c r="D132" i="99" s="1"/>
  <c r="B60" i="99"/>
  <c r="A60" i="99"/>
  <c r="D131" i="99" s="1"/>
  <c r="B59" i="99"/>
  <c r="A59" i="99"/>
  <c r="D130" i="99" s="1"/>
  <c r="B58" i="99"/>
  <c r="A58" i="99"/>
  <c r="D129" i="99" s="1"/>
  <c r="B57" i="99"/>
  <c r="A57" i="99"/>
  <c r="D128" i="99" s="1"/>
  <c r="B56" i="99"/>
  <c r="A56" i="99"/>
  <c r="D127" i="99" s="1"/>
  <c r="B55" i="99"/>
  <c r="A55" i="99"/>
  <c r="D126" i="99" s="1"/>
  <c r="B54" i="99"/>
  <c r="A54" i="99"/>
  <c r="D125" i="99" s="1"/>
  <c r="B53" i="99"/>
  <c r="A53" i="99"/>
  <c r="D124" i="99" s="1"/>
  <c r="B52" i="99"/>
  <c r="A52" i="99"/>
  <c r="D123" i="99" s="1"/>
  <c r="B51" i="99"/>
  <c r="A51" i="99"/>
  <c r="D122" i="99" s="1"/>
  <c r="B50" i="99"/>
  <c r="A50" i="99"/>
  <c r="D121" i="99" s="1"/>
  <c r="B49" i="99"/>
  <c r="A49" i="99"/>
  <c r="D120" i="99" s="1"/>
  <c r="B48" i="99"/>
  <c r="A48" i="99"/>
  <c r="D119" i="99" s="1"/>
  <c r="B47" i="99"/>
  <c r="A47" i="99"/>
  <c r="D118" i="99" s="1"/>
  <c r="B46" i="99"/>
  <c r="A46" i="99"/>
  <c r="D117" i="99" s="1"/>
  <c r="B45" i="99"/>
  <c r="A45" i="99"/>
  <c r="D116" i="99" s="1"/>
  <c r="B44" i="99"/>
  <c r="A44" i="99"/>
  <c r="D115" i="99" s="1"/>
  <c r="B43" i="99"/>
  <c r="A43" i="99"/>
  <c r="D114" i="99" s="1"/>
  <c r="B42" i="99"/>
  <c r="A42" i="99"/>
  <c r="D113" i="99" s="1"/>
  <c r="B41" i="99"/>
  <c r="A41" i="99"/>
  <c r="D112" i="99" s="1"/>
  <c r="B40" i="99"/>
  <c r="A40" i="99"/>
  <c r="D111" i="99" s="1"/>
  <c r="B61" i="100"/>
  <c r="A61" i="100"/>
  <c r="D132" i="100" s="1"/>
  <c r="B60" i="100"/>
  <c r="A60" i="100"/>
  <c r="D131" i="100" s="1"/>
  <c r="B59" i="100"/>
  <c r="A59" i="100"/>
  <c r="D130" i="100" s="1"/>
  <c r="B58" i="100"/>
  <c r="A58" i="100"/>
  <c r="D129" i="100" s="1"/>
  <c r="B57" i="100"/>
  <c r="A57" i="100"/>
  <c r="D128" i="100" s="1"/>
  <c r="B56" i="100"/>
  <c r="A56" i="100"/>
  <c r="D127" i="100" s="1"/>
  <c r="B55" i="100"/>
  <c r="A55" i="100"/>
  <c r="D126" i="100" s="1"/>
  <c r="B54" i="100"/>
  <c r="A54" i="100"/>
  <c r="D125" i="100" s="1"/>
  <c r="B53" i="100"/>
  <c r="A53" i="100"/>
  <c r="D124" i="100" s="1"/>
  <c r="B52" i="100"/>
  <c r="A52" i="100"/>
  <c r="D123" i="100" s="1"/>
  <c r="B51" i="100"/>
  <c r="A51" i="100"/>
  <c r="D122" i="100" s="1"/>
  <c r="B50" i="100"/>
  <c r="A50" i="100"/>
  <c r="D121" i="100" s="1"/>
  <c r="B49" i="100"/>
  <c r="A49" i="100"/>
  <c r="D120" i="100" s="1"/>
  <c r="B48" i="100"/>
  <c r="A48" i="100"/>
  <c r="D119" i="100" s="1"/>
  <c r="B47" i="100"/>
  <c r="A47" i="100"/>
  <c r="D118" i="100" s="1"/>
  <c r="B46" i="100"/>
  <c r="A46" i="100"/>
  <c r="D117" i="100" s="1"/>
  <c r="B45" i="100"/>
  <c r="A45" i="100"/>
  <c r="D116" i="100" s="1"/>
  <c r="B44" i="100"/>
  <c r="A44" i="100"/>
  <c r="D115" i="100" s="1"/>
  <c r="B43" i="100"/>
  <c r="A43" i="100"/>
  <c r="D114" i="100" s="1"/>
  <c r="B42" i="100"/>
  <c r="A42" i="100"/>
  <c r="D113" i="100" s="1"/>
  <c r="B41" i="100"/>
  <c r="A41" i="100"/>
  <c r="D112" i="100" s="1"/>
  <c r="B40" i="100"/>
  <c r="A40" i="100"/>
  <c r="D111" i="100" s="1"/>
  <c r="B61" i="101"/>
  <c r="A61" i="101"/>
  <c r="D132" i="101" s="1"/>
  <c r="B60" i="101"/>
  <c r="A60" i="101"/>
  <c r="D131" i="101" s="1"/>
  <c r="B59" i="101"/>
  <c r="A59" i="101"/>
  <c r="D130" i="101" s="1"/>
  <c r="B58" i="101"/>
  <c r="A58" i="101"/>
  <c r="D129" i="101" s="1"/>
  <c r="B57" i="101"/>
  <c r="A57" i="101"/>
  <c r="D128" i="101" s="1"/>
  <c r="B56" i="101"/>
  <c r="A56" i="101"/>
  <c r="D127" i="101" s="1"/>
  <c r="B55" i="101"/>
  <c r="A55" i="101"/>
  <c r="D126" i="101" s="1"/>
  <c r="B54" i="101"/>
  <c r="A54" i="101"/>
  <c r="D125" i="101" s="1"/>
  <c r="B53" i="101"/>
  <c r="A53" i="101"/>
  <c r="D124" i="101" s="1"/>
  <c r="B52" i="101"/>
  <c r="A52" i="101"/>
  <c r="D123" i="101" s="1"/>
  <c r="B51" i="101"/>
  <c r="A51" i="101"/>
  <c r="D122" i="101" s="1"/>
  <c r="B50" i="101"/>
  <c r="A50" i="101"/>
  <c r="D121" i="101" s="1"/>
  <c r="B49" i="101"/>
  <c r="A49" i="101"/>
  <c r="D120" i="101" s="1"/>
  <c r="B48" i="101"/>
  <c r="A48" i="101"/>
  <c r="D119" i="101" s="1"/>
  <c r="B47" i="101"/>
  <c r="A47" i="101"/>
  <c r="D118" i="101" s="1"/>
  <c r="B46" i="101"/>
  <c r="A46" i="101"/>
  <c r="D117" i="101" s="1"/>
  <c r="B45" i="101"/>
  <c r="A45" i="101"/>
  <c r="D116" i="101" s="1"/>
  <c r="B44" i="101"/>
  <c r="A44" i="101"/>
  <c r="D115" i="101" s="1"/>
  <c r="B43" i="101"/>
  <c r="A43" i="101"/>
  <c r="D114" i="101" s="1"/>
  <c r="B42" i="101"/>
  <c r="A42" i="101"/>
  <c r="D113" i="101" s="1"/>
  <c r="B41" i="101"/>
  <c r="A41" i="101"/>
  <c r="D112" i="101" s="1"/>
  <c r="B40" i="101"/>
  <c r="A40" i="101"/>
  <c r="D111" i="101" s="1"/>
  <c r="B61" i="102"/>
  <c r="A61" i="102"/>
  <c r="D132" i="102" s="1"/>
  <c r="B60" i="102"/>
  <c r="A60" i="102"/>
  <c r="D131" i="102" s="1"/>
  <c r="B59" i="102"/>
  <c r="A59" i="102"/>
  <c r="D130" i="102" s="1"/>
  <c r="B58" i="102"/>
  <c r="A58" i="102"/>
  <c r="D129" i="102" s="1"/>
  <c r="B57" i="102"/>
  <c r="A57" i="102"/>
  <c r="D128" i="102" s="1"/>
  <c r="B56" i="102"/>
  <c r="A56" i="102"/>
  <c r="D127" i="102" s="1"/>
  <c r="B55" i="102"/>
  <c r="A55" i="102"/>
  <c r="D126" i="102" s="1"/>
  <c r="B54" i="102"/>
  <c r="A54" i="102"/>
  <c r="D125" i="102" s="1"/>
  <c r="B53" i="102"/>
  <c r="A53" i="102"/>
  <c r="D124" i="102" s="1"/>
  <c r="B52" i="102"/>
  <c r="A52" i="102"/>
  <c r="D123" i="102" s="1"/>
  <c r="B51" i="102"/>
  <c r="A51" i="102"/>
  <c r="D122" i="102" s="1"/>
  <c r="B50" i="102"/>
  <c r="A50" i="102"/>
  <c r="D121" i="102" s="1"/>
  <c r="B49" i="102"/>
  <c r="A49" i="102"/>
  <c r="D120" i="102" s="1"/>
  <c r="B48" i="102"/>
  <c r="A48" i="102"/>
  <c r="D119" i="102" s="1"/>
  <c r="B47" i="102"/>
  <c r="A47" i="102"/>
  <c r="D118" i="102" s="1"/>
  <c r="B46" i="102"/>
  <c r="A46" i="102"/>
  <c r="D117" i="102" s="1"/>
  <c r="B45" i="102"/>
  <c r="A45" i="102"/>
  <c r="D116" i="102" s="1"/>
  <c r="B44" i="102"/>
  <c r="A44" i="102"/>
  <c r="D115" i="102" s="1"/>
  <c r="B43" i="102"/>
  <c r="A43" i="102"/>
  <c r="D114" i="102" s="1"/>
  <c r="B42" i="102"/>
  <c r="A42" i="102"/>
  <c r="D113" i="102" s="1"/>
  <c r="B41" i="102"/>
  <c r="A41" i="102"/>
  <c r="D112" i="102" s="1"/>
  <c r="B40" i="102"/>
  <c r="A40" i="102"/>
  <c r="D111" i="102" s="1"/>
  <c r="B39" i="76"/>
  <c r="B39" i="92"/>
  <c r="B39" i="93"/>
  <c r="B39" i="94"/>
  <c r="B39" i="95"/>
  <c r="B39" i="96"/>
  <c r="B39" i="98"/>
  <c r="B39" i="99"/>
  <c r="B39" i="100"/>
  <c r="B39" i="101"/>
  <c r="B39" i="102"/>
  <c r="B111" i="92"/>
  <c r="B65" i="92"/>
  <c r="F65" i="92" s="1"/>
  <c r="H127" i="92"/>
  <c r="H128" i="92"/>
  <c r="H129" i="92"/>
  <c r="H130" i="92"/>
  <c r="E4" i="92"/>
  <c r="E5" i="92"/>
  <c r="E6" i="92"/>
  <c r="E7" i="92"/>
  <c r="E8" i="92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H131" i="92"/>
  <c r="A39" i="92"/>
  <c r="D110" i="92" s="1"/>
  <c r="D34" i="92"/>
  <c r="B111" i="93"/>
  <c r="B65" i="93"/>
  <c r="H127" i="93"/>
  <c r="H128" i="93"/>
  <c r="H129" i="93"/>
  <c r="H130" i="93"/>
  <c r="E4" i="93"/>
  <c r="E5" i="93"/>
  <c r="E6" i="93"/>
  <c r="E7" i="93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H131" i="93"/>
  <c r="A39" i="93"/>
  <c r="D110" i="93" s="1"/>
  <c r="D34" i="93"/>
  <c r="B111" i="94"/>
  <c r="B112" i="94" s="1"/>
  <c r="B113" i="94" s="1"/>
  <c r="B114" i="94" s="1"/>
  <c r="B115" i="94" s="1"/>
  <c r="B116" i="94" s="1"/>
  <c r="B117" i="94" s="1"/>
  <c r="B118" i="94" s="1"/>
  <c r="B119" i="94" s="1"/>
  <c r="B120" i="94" s="1"/>
  <c r="B121" i="94" s="1"/>
  <c r="B122" i="94" s="1"/>
  <c r="B123" i="94" s="1"/>
  <c r="B124" i="94" s="1"/>
  <c r="B125" i="94" s="1"/>
  <c r="B126" i="94" s="1"/>
  <c r="B127" i="94" s="1"/>
  <c r="B128" i="94" s="1"/>
  <c r="B129" i="94" s="1"/>
  <c r="B130" i="94" s="1"/>
  <c r="B131" i="94" s="1"/>
  <c r="B132" i="94" s="1"/>
  <c r="B65" i="94"/>
  <c r="E65" i="94" s="1"/>
  <c r="H127" i="94"/>
  <c r="H128" i="94"/>
  <c r="H129" i="94"/>
  <c r="H130" i="94"/>
  <c r="E4" i="94"/>
  <c r="E5" i="94"/>
  <c r="E6" i="94"/>
  <c r="E7" i="94"/>
  <c r="E8" i="94"/>
  <c r="E9" i="94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H131" i="94"/>
  <c r="A39" i="94"/>
  <c r="D110" i="94" s="1"/>
  <c r="D34" i="94"/>
  <c r="B111" i="95"/>
  <c r="B112" i="95" s="1"/>
  <c r="B113" i="95" s="1"/>
  <c r="B114" i="95" s="1"/>
  <c r="B115" i="95" s="1"/>
  <c r="B116" i="95" s="1"/>
  <c r="B117" i="95" s="1"/>
  <c r="B118" i="95" s="1"/>
  <c r="B119" i="95" s="1"/>
  <c r="B120" i="95" s="1"/>
  <c r="B121" i="95" s="1"/>
  <c r="B122" i="95" s="1"/>
  <c r="B123" i="95" s="1"/>
  <c r="B124" i="95" s="1"/>
  <c r="B125" i="95" s="1"/>
  <c r="B126" i="95" s="1"/>
  <c r="B127" i="95" s="1"/>
  <c r="B128" i="95" s="1"/>
  <c r="B129" i="95" s="1"/>
  <c r="B130" i="95" s="1"/>
  <c r="B131" i="95" s="1"/>
  <c r="B132" i="95" s="1"/>
  <c r="B65" i="95"/>
  <c r="F65" i="95" s="1"/>
  <c r="H127" i="95"/>
  <c r="H128" i="95"/>
  <c r="H129" i="95"/>
  <c r="H130" i="95"/>
  <c r="E4" i="95"/>
  <c r="E5" i="95"/>
  <c r="E6" i="95"/>
  <c r="E7" i="95"/>
  <c r="E8" i="95"/>
  <c r="E9" i="95"/>
  <c r="E10" i="95"/>
  <c r="E11" i="95"/>
  <c r="E12" i="95"/>
  <c r="E13" i="95"/>
  <c r="E14" i="95"/>
  <c r="E15" i="9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H131" i="95"/>
  <c r="A39" i="95"/>
  <c r="D110" i="95" s="1"/>
  <c r="D34" i="95"/>
  <c r="B111" i="96"/>
  <c r="B112" i="96" s="1"/>
  <c r="B113" i="96" s="1"/>
  <c r="B114" i="96" s="1"/>
  <c r="B115" i="96" s="1"/>
  <c r="B116" i="96" s="1"/>
  <c r="B117" i="96" s="1"/>
  <c r="B118" i="96" s="1"/>
  <c r="B119" i="96" s="1"/>
  <c r="B120" i="96" s="1"/>
  <c r="B121" i="96" s="1"/>
  <c r="B122" i="96" s="1"/>
  <c r="B123" i="96" s="1"/>
  <c r="B124" i="96" s="1"/>
  <c r="B125" i="96" s="1"/>
  <c r="B126" i="96" s="1"/>
  <c r="B127" i="96" s="1"/>
  <c r="B128" i="96" s="1"/>
  <c r="B129" i="96" s="1"/>
  <c r="B130" i="96" s="1"/>
  <c r="B131" i="96" s="1"/>
  <c r="B132" i="96" s="1"/>
  <c r="B65" i="96"/>
  <c r="F65" i="96" s="1"/>
  <c r="H127" i="96"/>
  <c r="H128" i="96"/>
  <c r="H129" i="96"/>
  <c r="H130" i="96"/>
  <c r="E4" i="96"/>
  <c r="E5" i="96"/>
  <c r="E6" i="96"/>
  <c r="E7" i="96"/>
  <c r="E8" i="96"/>
  <c r="E9" i="96"/>
  <c r="E10" i="96"/>
  <c r="E11" i="96"/>
  <c r="E12" i="96"/>
  <c r="E13" i="96"/>
  <c r="E14" i="96"/>
  <c r="E15" i="96"/>
  <c r="E16" i="96"/>
  <c r="E17" i="96"/>
  <c r="E18" i="96"/>
  <c r="E19" i="96"/>
  <c r="E20" i="96"/>
  <c r="E21" i="96"/>
  <c r="E22" i="96"/>
  <c r="E23" i="96"/>
  <c r="E24" i="96"/>
  <c r="E25" i="96"/>
  <c r="E26" i="96"/>
  <c r="E27" i="96"/>
  <c r="E28" i="96"/>
  <c r="E29" i="96"/>
  <c r="E30" i="96"/>
  <c r="E31" i="96"/>
  <c r="E32" i="96"/>
  <c r="H131" i="96"/>
  <c r="A39" i="96"/>
  <c r="D110" i="96" s="1"/>
  <c r="D34" i="96"/>
  <c r="B111" i="98"/>
  <c r="B112" i="98" s="1"/>
  <c r="B113" i="98" s="1"/>
  <c r="B114" i="98" s="1"/>
  <c r="B115" i="98" s="1"/>
  <c r="B116" i="98" s="1"/>
  <c r="B117" i="98" s="1"/>
  <c r="B118" i="98" s="1"/>
  <c r="B119" i="98" s="1"/>
  <c r="B120" i="98" s="1"/>
  <c r="B121" i="98" s="1"/>
  <c r="B122" i="98" s="1"/>
  <c r="B123" i="98" s="1"/>
  <c r="B124" i="98" s="1"/>
  <c r="B125" i="98" s="1"/>
  <c r="B126" i="98" s="1"/>
  <c r="B127" i="98" s="1"/>
  <c r="B128" i="98" s="1"/>
  <c r="B129" i="98" s="1"/>
  <c r="B130" i="98" s="1"/>
  <c r="B131" i="98" s="1"/>
  <c r="B132" i="98" s="1"/>
  <c r="B65" i="98"/>
  <c r="H127" i="98"/>
  <c r="H128" i="98"/>
  <c r="H129" i="98"/>
  <c r="H130" i="98"/>
  <c r="E4" i="98"/>
  <c r="E6" i="98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H131" i="98"/>
  <c r="A39" i="98"/>
  <c r="D110" i="98" s="1"/>
  <c r="D34" i="98"/>
  <c r="B111" i="99"/>
  <c r="B112" i="99" s="1"/>
  <c r="B113" i="99" s="1"/>
  <c r="B114" i="99" s="1"/>
  <c r="B115" i="99" s="1"/>
  <c r="B116" i="99" s="1"/>
  <c r="B117" i="99" s="1"/>
  <c r="B118" i="99" s="1"/>
  <c r="B119" i="99" s="1"/>
  <c r="B120" i="99" s="1"/>
  <c r="B121" i="99" s="1"/>
  <c r="B122" i="99" s="1"/>
  <c r="B123" i="99" s="1"/>
  <c r="B124" i="99" s="1"/>
  <c r="B125" i="99" s="1"/>
  <c r="B126" i="99" s="1"/>
  <c r="B127" i="99" s="1"/>
  <c r="B128" i="99" s="1"/>
  <c r="B129" i="99" s="1"/>
  <c r="B130" i="99" s="1"/>
  <c r="B131" i="99" s="1"/>
  <c r="B132" i="99" s="1"/>
  <c r="B65" i="99"/>
  <c r="H127" i="99"/>
  <c r="H128" i="99"/>
  <c r="H129" i="99"/>
  <c r="H130" i="99"/>
  <c r="E4" i="99"/>
  <c r="E5" i="99"/>
  <c r="E6" i="99"/>
  <c r="E7" i="99"/>
  <c r="E8" i="99"/>
  <c r="E9" i="99"/>
  <c r="E10" i="99"/>
  <c r="E11" i="99"/>
  <c r="E12" i="99"/>
  <c r="E13" i="99"/>
  <c r="E14" i="99"/>
  <c r="E15" i="99"/>
  <c r="E16" i="99"/>
  <c r="E17" i="99"/>
  <c r="E18" i="99"/>
  <c r="E19" i="99"/>
  <c r="E20" i="99"/>
  <c r="E21" i="99"/>
  <c r="E22" i="99"/>
  <c r="E23" i="99"/>
  <c r="E24" i="99"/>
  <c r="E25" i="99"/>
  <c r="E26" i="99"/>
  <c r="E27" i="99"/>
  <c r="E28" i="99"/>
  <c r="E29" i="99"/>
  <c r="E30" i="99"/>
  <c r="E31" i="99"/>
  <c r="E32" i="99"/>
  <c r="H131" i="99"/>
  <c r="A39" i="99"/>
  <c r="D110" i="99" s="1"/>
  <c r="D34" i="99"/>
  <c r="B111" i="100"/>
  <c r="B112" i="100" s="1"/>
  <c r="B113" i="100" s="1"/>
  <c r="B114" i="100" s="1"/>
  <c r="B115" i="100" s="1"/>
  <c r="B116" i="100" s="1"/>
  <c r="B117" i="100" s="1"/>
  <c r="B118" i="100" s="1"/>
  <c r="B119" i="100" s="1"/>
  <c r="B120" i="100" s="1"/>
  <c r="B121" i="100" s="1"/>
  <c r="B122" i="100" s="1"/>
  <c r="B123" i="100" s="1"/>
  <c r="B124" i="100" s="1"/>
  <c r="B125" i="100" s="1"/>
  <c r="B126" i="100" s="1"/>
  <c r="B127" i="100" s="1"/>
  <c r="B128" i="100" s="1"/>
  <c r="B129" i="100" s="1"/>
  <c r="B130" i="100" s="1"/>
  <c r="B131" i="100" s="1"/>
  <c r="B132" i="100" s="1"/>
  <c r="B65" i="100"/>
  <c r="E65" i="100" s="1"/>
  <c r="H127" i="100"/>
  <c r="H128" i="100"/>
  <c r="H129" i="100"/>
  <c r="H130" i="100"/>
  <c r="E4" i="100"/>
  <c r="E5" i="100"/>
  <c r="E6" i="100"/>
  <c r="E7" i="100"/>
  <c r="E8" i="100"/>
  <c r="E9" i="100"/>
  <c r="E10" i="100"/>
  <c r="E11" i="100"/>
  <c r="E12" i="100"/>
  <c r="E13" i="100"/>
  <c r="E14" i="100"/>
  <c r="E15" i="100"/>
  <c r="E16" i="100"/>
  <c r="E17" i="100"/>
  <c r="E18" i="100"/>
  <c r="E19" i="100"/>
  <c r="E20" i="100"/>
  <c r="E21" i="100"/>
  <c r="E22" i="100"/>
  <c r="E23" i="100"/>
  <c r="E24" i="100"/>
  <c r="E25" i="100"/>
  <c r="E26" i="100"/>
  <c r="E27" i="100"/>
  <c r="E28" i="100"/>
  <c r="E29" i="100"/>
  <c r="E30" i="100"/>
  <c r="E31" i="100"/>
  <c r="E32" i="100"/>
  <c r="H131" i="100"/>
  <c r="A39" i="100"/>
  <c r="D110" i="100" s="1"/>
  <c r="D34" i="100"/>
  <c r="B111" i="101"/>
  <c r="B112" i="101" s="1"/>
  <c r="B113" i="101" s="1"/>
  <c r="B114" i="101" s="1"/>
  <c r="B115" i="101" s="1"/>
  <c r="B116" i="101" s="1"/>
  <c r="B117" i="101" s="1"/>
  <c r="B118" i="101" s="1"/>
  <c r="B119" i="101" s="1"/>
  <c r="B120" i="101" s="1"/>
  <c r="B121" i="101" s="1"/>
  <c r="B122" i="101" s="1"/>
  <c r="B123" i="101" s="1"/>
  <c r="B124" i="101" s="1"/>
  <c r="B125" i="101" s="1"/>
  <c r="B126" i="101" s="1"/>
  <c r="B127" i="101" s="1"/>
  <c r="B128" i="101" s="1"/>
  <c r="B129" i="101" s="1"/>
  <c r="B130" i="101" s="1"/>
  <c r="B131" i="101" s="1"/>
  <c r="B132" i="101" s="1"/>
  <c r="B65" i="101"/>
  <c r="H127" i="101"/>
  <c r="H128" i="101"/>
  <c r="H129" i="101"/>
  <c r="H130" i="101"/>
  <c r="E4" i="101"/>
  <c r="E5" i="101"/>
  <c r="E6" i="101"/>
  <c r="E7" i="101"/>
  <c r="E8" i="101"/>
  <c r="E9" i="101"/>
  <c r="E10" i="101"/>
  <c r="E11" i="101"/>
  <c r="E12" i="101"/>
  <c r="E13" i="101"/>
  <c r="E14" i="101"/>
  <c r="E15" i="101"/>
  <c r="E16" i="101"/>
  <c r="E17" i="101"/>
  <c r="E18" i="101"/>
  <c r="E19" i="101"/>
  <c r="E20" i="101"/>
  <c r="E21" i="101"/>
  <c r="E22" i="101"/>
  <c r="E23" i="101"/>
  <c r="E24" i="101"/>
  <c r="E25" i="101"/>
  <c r="E26" i="101"/>
  <c r="E27" i="101"/>
  <c r="E28" i="101"/>
  <c r="E29" i="101"/>
  <c r="E30" i="101"/>
  <c r="E31" i="101"/>
  <c r="E32" i="101"/>
  <c r="H131" i="101"/>
  <c r="A39" i="101"/>
  <c r="D110" i="101" s="1"/>
  <c r="D34" i="101"/>
  <c r="B111" i="102"/>
  <c r="B65" i="102"/>
  <c r="F65" i="102" s="1"/>
  <c r="H127" i="102"/>
  <c r="H128" i="102"/>
  <c r="H129" i="102"/>
  <c r="H130" i="102"/>
  <c r="E4" i="102"/>
  <c r="E5" i="102"/>
  <c r="E6" i="102"/>
  <c r="E7" i="102"/>
  <c r="E8" i="102"/>
  <c r="E9" i="102"/>
  <c r="E10" i="102"/>
  <c r="E11" i="102"/>
  <c r="E12" i="102"/>
  <c r="E13" i="102"/>
  <c r="E14" i="102"/>
  <c r="E15" i="102"/>
  <c r="E16" i="102"/>
  <c r="E17" i="102"/>
  <c r="E18" i="102"/>
  <c r="E19" i="102"/>
  <c r="E20" i="102"/>
  <c r="E21" i="102"/>
  <c r="E22" i="102"/>
  <c r="E23" i="102"/>
  <c r="E24" i="102"/>
  <c r="E25" i="102"/>
  <c r="E26" i="102"/>
  <c r="E27" i="102"/>
  <c r="E28" i="102"/>
  <c r="E29" i="102"/>
  <c r="E30" i="102"/>
  <c r="E31" i="102"/>
  <c r="E32" i="102"/>
  <c r="H131" i="102"/>
  <c r="A39" i="102"/>
  <c r="D110" i="102" s="1"/>
  <c r="D34" i="102"/>
  <c r="B111" i="76"/>
  <c r="B112" i="76" s="1"/>
  <c r="B113" i="76" s="1"/>
  <c r="B114" i="76" s="1"/>
  <c r="B115" i="76" s="1"/>
  <c r="B116" i="76" s="1"/>
  <c r="B117" i="76" s="1"/>
  <c r="B118" i="76" s="1"/>
  <c r="B119" i="76" s="1"/>
  <c r="B120" i="76" s="1"/>
  <c r="B121" i="76" s="1"/>
  <c r="B122" i="76" s="1"/>
  <c r="B123" i="76" s="1"/>
  <c r="B124" i="76" s="1"/>
  <c r="B125" i="76" s="1"/>
  <c r="B126" i="76" s="1"/>
  <c r="B127" i="76" s="1"/>
  <c r="B128" i="76" s="1"/>
  <c r="B129" i="76" s="1"/>
  <c r="B130" i="76" s="1"/>
  <c r="B131" i="76" s="1"/>
  <c r="B132" i="76" s="1"/>
  <c r="B65" i="76"/>
  <c r="F65" i="76" s="1"/>
  <c r="H127" i="76"/>
  <c r="H128" i="76"/>
  <c r="H129" i="76"/>
  <c r="H130" i="76"/>
  <c r="E4" i="76"/>
  <c r="E5" i="76"/>
  <c r="E73" i="76" s="1"/>
  <c r="D73" i="76" s="1"/>
  <c r="E28" i="76"/>
  <c r="E29" i="76"/>
  <c r="E30" i="76"/>
  <c r="E31" i="76"/>
  <c r="E32" i="76"/>
  <c r="H131" i="76"/>
  <c r="A39" i="76"/>
  <c r="D110" i="76" s="1"/>
  <c r="D34" i="76"/>
  <c r="A66" i="92"/>
  <c r="A66" i="93"/>
  <c r="A66" i="94"/>
  <c r="A66" i="95"/>
  <c r="A66" i="96"/>
  <c r="A66" i="98"/>
  <c r="A66" i="99"/>
  <c r="A66" i="100"/>
  <c r="A66" i="101"/>
  <c r="A66" i="102"/>
  <c r="A67" i="102" s="1"/>
  <c r="A68" i="102" s="1"/>
  <c r="A69" i="102" s="1"/>
  <c r="A70" i="102" s="1"/>
  <c r="A71" i="102" s="1"/>
  <c r="A72" i="102" s="1"/>
  <c r="A73" i="102" s="1"/>
  <c r="A74" i="102" s="1"/>
  <c r="A75" i="102" s="1"/>
  <c r="A76" i="102" s="1"/>
  <c r="A77" i="102" s="1"/>
  <c r="A78" i="102" s="1"/>
  <c r="A79" i="102" s="1"/>
  <c r="A80" i="102" s="1"/>
  <c r="A81" i="102" s="1"/>
  <c r="A82" i="102" s="1"/>
  <c r="A83" i="102" s="1"/>
  <c r="A84" i="102" s="1"/>
  <c r="A85" i="102" s="1"/>
  <c r="A86" i="102" s="1"/>
  <c r="A87" i="102" s="1"/>
  <c r="A88" i="102" s="1"/>
  <c r="A89" i="102" s="1"/>
  <c r="A66" i="76"/>
  <c r="H126" i="76"/>
  <c r="H125" i="76"/>
  <c r="H124" i="76"/>
  <c r="H126" i="92"/>
  <c r="H125" i="92"/>
  <c r="H124" i="92"/>
  <c r="H126" i="93"/>
  <c r="H125" i="93"/>
  <c r="H124" i="93"/>
  <c r="H126" i="94"/>
  <c r="H125" i="94"/>
  <c r="H124" i="94"/>
  <c r="H126" i="95"/>
  <c r="H125" i="95"/>
  <c r="H124" i="95"/>
  <c r="H126" i="96"/>
  <c r="H125" i="96"/>
  <c r="H124" i="96"/>
  <c r="H126" i="98"/>
  <c r="H125" i="98"/>
  <c r="H124" i="98"/>
  <c r="H126" i="99"/>
  <c r="H125" i="99"/>
  <c r="H124" i="99"/>
  <c r="H126" i="100"/>
  <c r="H125" i="100"/>
  <c r="H124" i="100"/>
  <c r="H126" i="101"/>
  <c r="H125" i="101"/>
  <c r="H124" i="101"/>
  <c r="H126" i="102"/>
  <c r="H125" i="102"/>
  <c r="H124" i="102"/>
  <c r="H123" i="76"/>
  <c r="H122" i="76"/>
  <c r="H121" i="76"/>
  <c r="H120" i="76"/>
  <c r="H119" i="76"/>
  <c r="H118" i="76"/>
  <c r="H117" i="76"/>
  <c r="H116" i="76"/>
  <c r="H115" i="76"/>
  <c r="H114" i="76"/>
  <c r="H113" i="76"/>
  <c r="H112" i="76"/>
  <c r="H111" i="76"/>
  <c r="H123" i="92"/>
  <c r="H122" i="92"/>
  <c r="H121" i="92"/>
  <c r="H120" i="92"/>
  <c r="H119" i="92"/>
  <c r="H118" i="92"/>
  <c r="H117" i="92"/>
  <c r="H116" i="92"/>
  <c r="H115" i="92"/>
  <c r="H114" i="92"/>
  <c r="H113" i="92"/>
  <c r="H112" i="92"/>
  <c r="H111" i="92"/>
  <c r="H123" i="93"/>
  <c r="H122" i="93"/>
  <c r="H121" i="93"/>
  <c r="H120" i="93"/>
  <c r="H119" i="93"/>
  <c r="H118" i="93"/>
  <c r="H117" i="93"/>
  <c r="H116" i="93"/>
  <c r="H115" i="93"/>
  <c r="H114" i="93"/>
  <c r="H113" i="93"/>
  <c r="H112" i="93"/>
  <c r="H111" i="93"/>
  <c r="H123" i="94"/>
  <c r="H122" i="94"/>
  <c r="H121" i="94"/>
  <c r="H120" i="94"/>
  <c r="H119" i="94"/>
  <c r="H118" i="94"/>
  <c r="H117" i="94"/>
  <c r="H116" i="94"/>
  <c r="H115" i="94"/>
  <c r="H114" i="94"/>
  <c r="H113" i="94"/>
  <c r="H112" i="94"/>
  <c r="H111" i="94"/>
  <c r="H123" i="95"/>
  <c r="H122" i="95"/>
  <c r="H121" i="95"/>
  <c r="H120" i="95"/>
  <c r="H119" i="95"/>
  <c r="H118" i="95"/>
  <c r="H117" i="95"/>
  <c r="H116" i="95"/>
  <c r="H115" i="95"/>
  <c r="H114" i="95"/>
  <c r="H113" i="95"/>
  <c r="H112" i="95"/>
  <c r="H111" i="95"/>
  <c r="H123" i="96"/>
  <c r="H122" i="96"/>
  <c r="H121" i="96"/>
  <c r="H120" i="96"/>
  <c r="H119" i="96"/>
  <c r="H118" i="96"/>
  <c r="H117" i="96"/>
  <c r="H116" i="96"/>
  <c r="H115" i="96"/>
  <c r="H114" i="96"/>
  <c r="H113" i="96"/>
  <c r="H112" i="96"/>
  <c r="H111" i="96"/>
  <c r="H123" i="98"/>
  <c r="H122" i="98"/>
  <c r="H121" i="98"/>
  <c r="H120" i="98"/>
  <c r="H119" i="98"/>
  <c r="H118" i="98"/>
  <c r="H117" i="98"/>
  <c r="H116" i="98"/>
  <c r="H115" i="98"/>
  <c r="H114" i="98"/>
  <c r="H113" i="98"/>
  <c r="H112" i="98"/>
  <c r="H111" i="98"/>
  <c r="H123" i="99"/>
  <c r="H122" i="99"/>
  <c r="H121" i="99"/>
  <c r="H120" i="99"/>
  <c r="H119" i="99"/>
  <c r="H118" i="99"/>
  <c r="H117" i="99"/>
  <c r="H116" i="99"/>
  <c r="H115" i="99"/>
  <c r="H114" i="99"/>
  <c r="H113" i="99"/>
  <c r="H112" i="99"/>
  <c r="H111" i="99"/>
  <c r="H123" i="100"/>
  <c r="H122" i="100"/>
  <c r="H121" i="100"/>
  <c r="H120" i="100"/>
  <c r="H119" i="100"/>
  <c r="H118" i="100"/>
  <c r="H117" i="100"/>
  <c r="H116" i="100"/>
  <c r="H115" i="100"/>
  <c r="H114" i="100"/>
  <c r="H113" i="100"/>
  <c r="H112" i="100"/>
  <c r="H111" i="100"/>
  <c r="H123" i="101"/>
  <c r="H122" i="101"/>
  <c r="H121" i="101"/>
  <c r="H120" i="101"/>
  <c r="H119" i="101"/>
  <c r="H118" i="101"/>
  <c r="H117" i="101"/>
  <c r="H116" i="101"/>
  <c r="H115" i="101"/>
  <c r="H114" i="101"/>
  <c r="H113" i="101"/>
  <c r="H112" i="101"/>
  <c r="H111" i="101"/>
  <c r="H123" i="102"/>
  <c r="H122" i="102"/>
  <c r="H121" i="102"/>
  <c r="H120" i="102"/>
  <c r="H119" i="102"/>
  <c r="H118" i="102"/>
  <c r="H117" i="102"/>
  <c r="H116" i="102"/>
  <c r="H115" i="102"/>
  <c r="H114" i="102"/>
  <c r="H113" i="102"/>
  <c r="H112" i="102"/>
  <c r="H111" i="102"/>
  <c r="A4" i="77"/>
  <c r="A5" i="77" s="1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E28" i="77"/>
  <c r="E35" i="77"/>
  <c r="E32" i="77"/>
  <c r="L7" i="77"/>
  <c r="L6" i="77"/>
  <c r="L5" i="77"/>
  <c r="L4" i="77"/>
  <c r="L3" i="77"/>
  <c r="H110" i="102"/>
  <c r="E27" i="77"/>
  <c r="E26" i="77"/>
  <c r="E25" i="77"/>
  <c r="E24" i="77"/>
  <c r="E23" i="77"/>
  <c r="E22" i="77"/>
  <c r="E21" i="77"/>
  <c r="E20" i="77"/>
  <c r="E19" i="77"/>
  <c r="E18" i="77"/>
  <c r="E17" i="77"/>
  <c r="E16" i="77"/>
  <c r="E15" i="77"/>
  <c r="E13" i="77"/>
  <c r="E14" i="77"/>
  <c r="E11" i="77"/>
  <c r="E10" i="77"/>
  <c r="E9" i="77"/>
  <c r="E7" i="77"/>
  <c r="E6" i="77"/>
  <c r="E5" i="77"/>
  <c r="E4" i="77"/>
  <c r="C66" i="101" s="1"/>
  <c r="E3" i="77"/>
  <c r="F34" i="102"/>
  <c r="H110" i="101"/>
  <c r="F34" i="101"/>
  <c r="H110" i="100"/>
  <c r="F34" i="100"/>
  <c r="H110" i="99"/>
  <c r="F34" i="99"/>
  <c r="H110" i="98"/>
  <c r="F34" i="98"/>
  <c r="H110" i="96"/>
  <c r="F34" i="96"/>
  <c r="H110" i="95"/>
  <c r="F34" i="95"/>
  <c r="H110" i="94"/>
  <c r="F34" i="94"/>
  <c r="H110" i="93"/>
  <c r="F34" i="93"/>
  <c r="H110" i="92"/>
  <c r="F34" i="92"/>
  <c r="H110" i="76"/>
  <c r="C36" i="98"/>
  <c r="C35" i="100"/>
  <c r="C76" i="94" l="1"/>
  <c r="C76" i="103"/>
  <c r="C76" i="101"/>
  <c r="C76" i="76"/>
  <c r="C76" i="93"/>
  <c r="C76" i="95"/>
  <c r="C76" i="98"/>
  <c r="C76" i="92"/>
  <c r="C76" i="99"/>
  <c r="C76" i="102"/>
  <c r="C76" i="96"/>
  <c r="C76" i="100"/>
  <c r="C75" i="76"/>
  <c r="C75" i="101"/>
  <c r="C75" i="95"/>
  <c r="C75" i="98"/>
  <c r="C75" i="92"/>
  <c r="C75" i="99"/>
  <c r="C75" i="102"/>
  <c r="C75" i="96"/>
  <c r="C75" i="94"/>
  <c r="C75" i="93"/>
  <c r="C75" i="100"/>
  <c r="C75" i="103"/>
  <c r="C84" i="100"/>
  <c r="C84" i="94"/>
  <c r="C84" i="103"/>
  <c r="C84" i="101"/>
  <c r="C84" i="76"/>
  <c r="C84" i="95"/>
  <c r="C84" i="98"/>
  <c r="C84" i="92"/>
  <c r="C84" i="99"/>
  <c r="C84" i="102"/>
  <c r="C84" i="93"/>
  <c r="C84" i="96"/>
  <c r="C90" i="92"/>
  <c r="C90" i="99"/>
  <c r="C90" i="102"/>
  <c r="C90" i="95"/>
  <c r="C90" i="93"/>
  <c r="C90" i="96"/>
  <c r="C90" i="100"/>
  <c r="C90" i="98"/>
  <c r="C90" i="94"/>
  <c r="C90" i="103"/>
  <c r="C90" i="76"/>
  <c r="C90" i="101"/>
  <c r="C83" i="76"/>
  <c r="C83" i="101"/>
  <c r="C83" i="95"/>
  <c r="C83" i="98"/>
  <c r="C83" i="103"/>
  <c r="C83" i="92"/>
  <c r="C83" i="99"/>
  <c r="C83" i="102"/>
  <c r="C83" i="96"/>
  <c r="C83" i="93"/>
  <c r="C83" i="100"/>
  <c r="C83" i="94"/>
  <c r="C67" i="76"/>
  <c r="C67" i="101"/>
  <c r="C67" i="95"/>
  <c r="C67" i="98"/>
  <c r="C67" i="92"/>
  <c r="C67" i="96"/>
  <c r="C67" i="99"/>
  <c r="C67" i="102"/>
  <c r="C67" i="93"/>
  <c r="C67" i="100"/>
  <c r="C67" i="94"/>
  <c r="C67" i="103"/>
  <c r="C77" i="96"/>
  <c r="C77" i="93"/>
  <c r="C77" i="100"/>
  <c r="C77" i="94"/>
  <c r="C77" i="103"/>
  <c r="C77" i="92"/>
  <c r="C77" i="76"/>
  <c r="C77" i="101"/>
  <c r="C77" i="95"/>
  <c r="C77" i="98"/>
  <c r="C77" i="102"/>
  <c r="C77" i="99"/>
  <c r="C85" i="96"/>
  <c r="C85" i="93"/>
  <c r="C85" i="100"/>
  <c r="C85" i="94"/>
  <c r="C85" i="103"/>
  <c r="C85" i="92"/>
  <c r="C85" i="99"/>
  <c r="C85" i="76"/>
  <c r="C85" i="101"/>
  <c r="C85" i="102"/>
  <c r="C85" i="95"/>
  <c r="C85" i="98"/>
  <c r="C82" i="92"/>
  <c r="C82" i="99"/>
  <c r="C82" i="102"/>
  <c r="C82" i="96"/>
  <c r="C82" i="93"/>
  <c r="C82" i="100"/>
  <c r="C82" i="95"/>
  <c r="C82" i="98"/>
  <c r="C82" i="94"/>
  <c r="C82" i="103"/>
  <c r="C82" i="101"/>
  <c r="C82" i="76"/>
  <c r="C86" i="92"/>
  <c r="C86" i="99"/>
  <c r="C86" i="102"/>
  <c r="C86" i="93"/>
  <c r="C86" i="96"/>
  <c r="C86" i="100"/>
  <c r="C86" i="94"/>
  <c r="C86" i="103"/>
  <c r="C86" i="101"/>
  <c r="C86" i="95"/>
  <c r="C86" i="76"/>
  <c r="C86" i="98"/>
  <c r="C78" i="92"/>
  <c r="C78" i="99"/>
  <c r="C78" i="102"/>
  <c r="C78" i="96"/>
  <c r="C78" i="98"/>
  <c r="C78" i="93"/>
  <c r="C78" i="100"/>
  <c r="C78" i="94"/>
  <c r="C78" i="103"/>
  <c r="C78" i="76"/>
  <c r="C78" i="101"/>
  <c r="C78" i="95"/>
  <c r="C69" i="93"/>
  <c r="C69" i="100"/>
  <c r="C69" i="94"/>
  <c r="C69" i="103"/>
  <c r="C69" i="76"/>
  <c r="C69" i="101"/>
  <c r="C69" i="99"/>
  <c r="C69" i="95"/>
  <c r="C69" i="98"/>
  <c r="C69" i="92"/>
  <c r="C69" i="96"/>
  <c r="C69" i="102"/>
  <c r="C87" i="76"/>
  <c r="C87" i="101"/>
  <c r="C87" i="95"/>
  <c r="C87" i="98"/>
  <c r="C87" i="92"/>
  <c r="C87" i="99"/>
  <c r="C87" i="102"/>
  <c r="C87" i="93"/>
  <c r="C87" i="96"/>
  <c r="C87" i="94"/>
  <c r="C87" i="100"/>
  <c r="C87" i="103"/>
  <c r="C71" i="76"/>
  <c r="C71" i="101"/>
  <c r="C71" i="95"/>
  <c r="C71" i="98"/>
  <c r="C71" i="94"/>
  <c r="C71" i="103"/>
  <c r="C71" i="92"/>
  <c r="C71" i="99"/>
  <c r="C71" i="102"/>
  <c r="C71" i="96"/>
  <c r="C71" i="93"/>
  <c r="C71" i="100"/>
  <c r="C80" i="94"/>
  <c r="C80" i="103"/>
  <c r="C80" i="101"/>
  <c r="C80" i="76"/>
  <c r="C80" i="100"/>
  <c r="C80" i="95"/>
  <c r="C80" i="98"/>
  <c r="C80" i="93"/>
  <c r="C80" i="92"/>
  <c r="C80" i="99"/>
  <c r="C80" i="102"/>
  <c r="C80" i="96"/>
  <c r="C88" i="100"/>
  <c r="C88" i="94"/>
  <c r="C88" i="103"/>
  <c r="C88" i="76"/>
  <c r="C88" i="101"/>
  <c r="C88" i="95"/>
  <c r="C88" i="98"/>
  <c r="C88" i="92"/>
  <c r="C88" i="99"/>
  <c r="C88" i="102"/>
  <c r="C88" i="93"/>
  <c r="C88" i="96"/>
  <c r="C94" i="92"/>
  <c r="C94" i="99"/>
  <c r="C94" i="102"/>
  <c r="C94" i="93"/>
  <c r="C94" i="96"/>
  <c r="C94" i="100"/>
  <c r="C94" i="95"/>
  <c r="C94" i="94"/>
  <c r="C94" i="103"/>
  <c r="C94" i="101"/>
  <c r="C94" i="98"/>
  <c r="C94" i="76"/>
  <c r="C73" i="96"/>
  <c r="C73" i="93"/>
  <c r="C73" i="100"/>
  <c r="C73" i="92"/>
  <c r="C73" i="99"/>
  <c r="C73" i="94"/>
  <c r="C73" i="103"/>
  <c r="C73" i="101"/>
  <c r="C73" i="76"/>
  <c r="C73" i="102"/>
  <c r="C73" i="95"/>
  <c r="C73" i="98"/>
  <c r="C68" i="94"/>
  <c r="C68" i="103"/>
  <c r="C68" i="101"/>
  <c r="C68" i="76"/>
  <c r="C68" i="95"/>
  <c r="C68" i="98"/>
  <c r="C68" i="100"/>
  <c r="C68" i="93"/>
  <c r="C68" i="92"/>
  <c r="C68" i="96"/>
  <c r="C68" i="99"/>
  <c r="C68" i="102"/>
  <c r="C79" i="76"/>
  <c r="C79" i="101"/>
  <c r="C79" i="95"/>
  <c r="C79" i="98"/>
  <c r="C79" i="92"/>
  <c r="C79" i="99"/>
  <c r="C79" i="102"/>
  <c r="C79" i="94"/>
  <c r="C79" i="96"/>
  <c r="C79" i="103"/>
  <c r="C79" i="93"/>
  <c r="C79" i="100"/>
  <c r="C72" i="94"/>
  <c r="C72" i="103"/>
  <c r="C72" i="76"/>
  <c r="C72" i="101"/>
  <c r="C72" i="95"/>
  <c r="C72" i="98"/>
  <c r="C72" i="100"/>
  <c r="C72" i="92"/>
  <c r="C72" i="99"/>
  <c r="C72" i="102"/>
  <c r="C72" i="93"/>
  <c r="C72" i="96"/>
  <c r="C81" i="96"/>
  <c r="C81" i="93"/>
  <c r="C81" i="100"/>
  <c r="C81" i="94"/>
  <c r="C81" i="103"/>
  <c r="C81" i="101"/>
  <c r="C81" i="76"/>
  <c r="C81" i="95"/>
  <c r="C81" i="98"/>
  <c r="C81" i="92"/>
  <c r="C81" i="99"/>
  <c r="C81" i="102"/>
  <c r="C89" i="93"/>
  <c r="C89" i="96"/>
  <c r="C89" i="100"/>
  <c r="C89" i="92"/>
  <c r="C89" i="94"/>
  <c r="C89" i="103"/>
  <c r="C89" i="101"/>
  <c r="C89" i="76"/>
  <c r="C89" i="99"/>
  <c r="C89" i="95"/>
  <c r="C89" i="98"/>
  <c r="C89" i="102"/>
  <c r="C97" i="93"/>
  <c r="C97" i="96"/>
  <c r="C97" i="100"/>
  <c r="C97" i="99"/>
  <c r="C97" i="94"/>
  <c r="C97" i="103"/>
  <c r="C97" i="76"/>
  <c r="C97" i="95"/>
  <c r="C97" i="98"/>
  <c r="C97" i="101"/>
  <c r="C97" i="102"/>
  <c r="C97" i="92"/>
  <c r="A67" i="76"/>
  <c r="A68" i="76" s="1"/>
  <c r="A69" i="76" s="1"/>
  <c r="A70" i="76" s="1"/>
  <c r="A71" i="76" s="1"/>
  <c r="A72" i="76" s="1"/>
  <c r="A73" i="76" s="1"/>
  <c r="A74" i="76" s="1"/>
  <c r="A75" i="76" s="1"/>
  <c r="A76" i="76" s="1"/>
  <c r="A77" i="76" s="1"/>
  <c r="A78" i="76" s="1"/>
  <c r="A79" i="76" s="1"/>
  <c r="A80" i="76" s="1"/>
  <c r="A81" i="76" s="1"/>
  <c r="A82" i="76" s="1"/>
  <c r="A83" i="76" s="1"/>
  <c r="A84" i="76" s="1"/>
  <c r="A85" i="76" s="1"/>
  <c r="A86" i="76" s="1"/>
  <c r="A87" i="76" s="1"/>
  <c r="A88" i="76" s="1"/>
  <c r="A89" i="76" s="1"/>
  <c r="A90" i="76" s="1"/>
  <c r="A91" i="76" s="1"/>
  <c r="A92" i="76" s="1"/>
  <c r="A93" i="76" s="1"/>
  <c r="A94" i="76" s="1"/>
  <c r="A95" i="76" s="1"/>
  <c r="A96" i="76" s="1"/>
  <c r="A97" i="76" s="1"/>
  <c r="A98" i="76" s="1"/>
  <c r="A99" i="76" s="1"/>
  <c r="A100" i="76" s="1"/>
  <c r="A101" i="76" s="1"/>
  <c r="A102" i="76" s="1"/>
  <c r="A103" i="76" s="1"/>
  <c r="A104" i="76" s="1"/>
  <c r="A67" i="95"/>
  <c r="A68" i="95" s="1"/>
  <c r="A69" i="95" s="1"/>
  <c r="A70" i="95" s="1"/>
  <c r="A71" i="95" s="1"/>
  <c r="A72" i="95" s="1"/>
  <c r="A73" i="95" s="1"/>
  <c r="A74" i="95" s="1"/>
  <c r="A75" i="95" s="1"/>
  <c r="A76" i="95" s="1"/>
  <c r="A77" i="95" s="1"/>
  <c r="A78" i="95" s="1"/>
  <c r="A79" i="95" s="1"/>
  <c r="A80" i="95" s="1"/>
  <c r="A81" i="95" s="1"/>
  <c r="A82" i="95" s="1"/>
  <c r="A83" i="95" s="1"/>
  <c r="A84" i="95" s="1"/>
  <c r="A85" i="95" s="1"/>
  <c r="A86" i="95" s="1"/>
  <c r="A87" i="95" s="1"/>
  <c r="A88" i="95" s="1"/>
  <c r="A89" i="95" s="1"/>
  <c r="A90" i="95" s="1"/>
  <c r="A91" i="95" s="1"/>
  <c r="A92" i="95" s="1"/>
  <c r="A93" i="95" s="1"/>
  <c r="A94" i="95" s="1"/>
  <c r="A95" i="95" s="1"/>
  <c r="A96" i="95" s="1"/>
  <c r="A97" i="95" s="1"/>
  <c r="A98" i="95" s="1"/>
  <c r="A99" i="95" s="1"/>
  <c r="A100" i="95" s="1"/>
  <c r="A101" i="95" s="1"/>
  <c r="A102" i="95" s="1"/>
  <c r="A103" i="95" s="1"/>
  <c r="A104" i="95" s="1"/>
  <c r="A67" i="103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A96" i="103" s="1"/>
  <c r="A97" i="103" s="1"/>
  <c r="A98" i="103" s="1"/>
  <c r="A99" i="103" s="1"/>
  <c r="A100" i="103" s="1"/>
  <c r="A101" i="103" s="1"/>
  <c r="A102" i="103" s="1"/>
  <c r="A103" i="103" s="1"/>
  <c r="A104" i="103" s="1"/>
  <c r="A67" i="94"/>
  <c r="A68" i="94" s="1"/>
  <c r="A69" i="94" s="1"/>
  <c r="A70" i="94" s="1"/>
  <c r="A71" i="94" s="1"/>
  <c r="A72" i="94" s="1"/>
  <c r="A73" i="94" s="1"/>
  <c r="A74" i="94" s="1"/>
  <c r="A75" i="94" s="1"/>
  <c r="A76" i="94" s="1"/>
  <c r="A77" i="94" s="1"/>
  <c r="A78" i="94" s="1"/>
  <c r="A79" i="94" s="1"/>
  <c r="A80" i="94" s="1"/>
  <c r="A81" i="94" s="1"/>
  <c r="A82" i="94" s="1"/>
  <c r="A83" i="94" s="1"/>
  <c r="A84" i="94" s="1"/>
  <c r="A85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7" i="94" s="1"/>
  <c r="A98" i="94" s="1"/>
  <c r="A99" i="94" s="1"/>
  <c r="A100" i="94" s="1"/>
  <c r="A101" i="94" s="1"/>
  <c r="A102" i="94" s="1"/>
  <c r="A103" i="94" s="1"/>
  <c r="A104" i="94" s="1"/>
  <c r="A67" i="98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67" i="101"/>
  <c r="A68" i="101" s="1"/>
  <c r="A69" i="101" s="1"/>
  <c r="A70" i="101" s="1"/>
  <c r="A71" i="101" s="1"/>
  <c r="A72" i="101" s="1"/>
  <c r="A73" i="101" s="1"/>
  <c r="A74" i="101" s="1"/>
  <c r="A75" i="101" s="1"/>
  <c r="A76" i="101" s="1"/>
  <c r="A77" i="101" s="1"/>
  <c r="A78" i="101" s="1"/>
  <c r="A79" i="101" s="1"/>
  <c r="A80" i="101" s="1"/>
  <c r="A81" i="101" s="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103" i="101" s="1"/>
  <c r="A104" i="101" s="1"/>
  <c r="A67" i="96"/>
  <c r="A68" i="96" s="1"/>
  <c r="A69" i="96" s="1"/>
  <c r="A70" i="96" s="1"/>
  <c r="A71" i="96" s="1"/>
  <c r="A72" i="96" s="1"/>
  <c r="A73" i="96" s="1"/>
  <c r="A74" i="96" s="1"/>
  <c r="A75" i="96" s="1"/>
  <c r="A76" i="96" s="1"/>
  <c r="A77" i="96" s="1"/>
  <c r="A78" i="96" s="1"/>
  <c r="A79" i="96" s="1"/>
  <c r="A80" i="96" s="1"/>
  <c r="A81" i="96" s="1"/>
  <c r="A82" i="96" s="1"/>
  <c r="A83" i="96" s="1"/>
  <c r="A84" i="96" s="1"/>
  <c r="A85" i="96" s="1"/>
  <c r="A86" i="96" s="1"/>
  <c r="A87" i="96" s="1"/>
  <c r="A88" i="96" s="1"/>
  <c r="A89" i="96" s="1"/>
  <c r="A90" i="96" s="1"/>
  <c r="A91" i="96" s="1"/>
  <c r="A92" i="96" s="1"/>
  <c r="A93" i="96" s="1"/>
  <c r="A94" i="96" s="1"/>
  <c r="A95" i="96" s="1"/>
  <c r="A96" i="96" s="1"/>
  <c r="A97" i="96" s="1"/>
  <c r="A98" i="96" s="1"/>
  <c r="A99" i="96" s="1"/>
  <c r="A100" i="96" s="1"/>
  <c r="A101" i="96" s="1"/>
  <c r="A102" i="96" s="1"/>
  <c r="A103" i="96" s="1"/>
  <c r="A104" i="96" s="1"/>
  <c r="A67" i="92"/>
  <c r="A68" i="92" s="1"/>
  <c r="A69" i="92" s="1"/>
  <c r="A70" i="92" s="1"/>
  <c r="A71" i="92" s="1"/>
  <c r="A72" i="92" s="1"/>
  <c r="A73" i="92" s="1"/>
  <c r="A74" i="92" s="1"/>
  <c r="A75" i="92" s="1"/>
  <c r="A76" i="92" s="1"/>
  <c r="A77" i="92" s="1"/>
  <c r="A78" i="92" s="1"/>
  <c r="A79" i="92" s="1"/>
  <c r="A80" i="92" s="1"/>
  <c r="A81" i="92" s="1"/>
  <c r="A82" i="92" s="1"/>
  <c r="A83" i="92" s="1"/>
  <c r="A84" i="92" s="1"/>
  <c r="A85" i="92" s="1"/>
  <c r="A86" i="92" s="1"/>
  <c r="A87" i="92" s="1"/>
  <c r="A88" i="92" s="1"/>
  <c r="A89" i="92" s="1"/>
  <c r="A90" i="92" s="1"/>
  <c r="A91" i="92" s="1"/>
  <c r="A92" i="92" s="1"/>
  <c r="A93" i="92" s="1"/>
  <c r="A94" i="92" s="1"/>
  <c r="A95" i="92" s="1"/>
  <c r="A96" i="92" s="1"/>
  <c r="A97" i="92" s="1"/>
  <c r="A98" i="92" s="1"/>
  <c r="A99" i="92" s="1"/>
  <c r="A100" i="92" s="1"/>
  <c r="A101" i="92" s="1"/>
  <c r="A102" i="92" s="1"/>
  <c r="A103" i="92" s="1"/>
  <c r="A104" i="92" s="1"/>
  <c r="A67" i="100"/>
  <c r="A68" i="100" s="1"/>
  <c r="A69" i="100" s="1"/>
  <c r="A70" i="100" s="1"/>
  <c r="A71" i="100" s="1"/>
  <c r="A72" i="100" s="1"/>
  <c r="A73" i="100" s="1"/>
  <c r="A74" i="100" s="1"/>
  <c r="A75" i="100" s="1"/>
  <c r="A76" i="100" s="1"/>
  <c r="A77" i="100" s="1"/>
  <c r="A78" i="100" s="1"/>
  <c r="A79" i="100" s="1"/>
  <c r="A80" i="100" s="1"/>
  <c r="A81" i="100" s="1"/>
  <c r="A82" i="100" s="1"/>
  <c r="A83" i="100" s="1"/>
  <c r="A84" i="100" s="1"/>
  <c r="A85" i="100" s="1"/>
  <c r="A86" i="100" s="1"/>
  <c r="A87" i="100" s="1"/>
  <c r="A88" i="100" s="1"/>
  <c r="A89" i="100" s="1"/>
  <c r="A90" i="100" s="1"/>
  <c r="A91" i="100" s="1"/>
  <c r="A92" i="100" s="1"/>
  <c r="A93" i="100" s="1"/>
  <c r="A94" i="100" s="1"/>
  <c r="A95" i="100" s="1"/>
  <c r="A96" i="100" s="1"/>
  <c r="A97" i="100" s="1"/>
  <c r="A98" i="100" s="1"/>
  <c r="A99" i="100" s="1"/>
  <c r="A100" i="100" s="1"/>
  <c r="A101" i="100" s="1"/>
  <c r="A102" i="100" s="1"/>
  <c r="A103" i="100" s="1"/>
  <c r="A104" i="100" s="1"/>
  <c r="A67" i="99"/>
  <c r="A68" i="99" s="1"/>
  <c r="A69" i="99" s="1"/>
  <c r="A70" i="99" s="1"/>
  <c r="A71" i="99" s="1"/>
  <c r="A72" i="99" s="1"/>
  <c r="A73" i="99" s="1"/>
  <c r="A74" i="99" s="1"/>
  <c r="A75" i="99" s="1"/>
  <c r="A76" i="99" s="1"/>
  <c r="A77" i="99" s="1"/>
  <c r="A78" i="99" s="1"/>
  <c r="A79" i="99" s="1"/>
  <c r="A80" i="99" s="1"/>
  <c r="A81" i="99" s="1"/>
  <c r="A82" i="99" s="1"/>
  <c r="A83" i="99" s="1"/>
  <c r="A84" i="99" s="1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67" i="93"/>
  <c r="A68" i="93" s="1"/>
  <c r="A69" i="93" s="1"/>
  <c r="A70" i="93" s="1"/>
  <c r="A71" i="93" s="1"/>
  <c r="A72" i="93" s="1"/>
  <c r="A73" i="93" s="1"/>
  <c r="A74" i="93" s="1"/>
  <c r="A75" i="93" s="1"/>
  <c r="A76" i="93" s="1"/>
  <c r="A77" i="93" s="1"/>
  <c r="A78" i="93" s="1"/>
  <c r="A79" i="93" s="1"/>
  <c r="A80" i="93" s="1"/>
  <c r="A81" i="93" s="1"/>
  <c r="A82" i="93" s="1"/>
  <c r="A83" i="93" s="1"/>
  <c r="A84" i="93" s="1"/>
  <c r="A85" i="93" s="1"/>
  <c r="A86" i="93" s="1"/>
  <c r="A87" i="93" s="1"/>
  <c r="A88" i="93" s="1"/>
  <c r="A89" i="93" s="1"/>
  <c r="A90" i="93" s="1"/>
  <c r="A91" i="93" s="1"/>
  <c r="A92" i="93" s="1"/>
  <c r="A93" i="93" s="1"/>
  <c r="A94" i="93" s="1"/>
  <c r="A95" i="93" s="1"/>
  <c r="A96" i="93" s="1"/>
  <c r="A97" i="93" s="1"/>
  <c r="A98" i="93" s="1"/>
  <c r="A99" i="93" s="1"/>
  <c r="A100" i="93" s="1"/>
  <c r="A101" i="93" s="1"/>
  <c r="A102" i="93" s="1"/>
  <c r="A103" i="93" s="1"/>
  <c r="A104" i="93" s="1"/>
  <c r="A90" i="102"/>
  <c r="A91" i="102" s="1"/>
  <c r="A92" i="102" s="1"/>
  <c r="A93" i="102" s="1"/>
  <c r="A94" i="102" s="1"/>
  <c r="A95" i="102" s="1"/>
  <c r="A96" i="102" s="1"/>
  <c r="A97" i="102" s="1"/>
  <c r="A98" i="102" s="1"/>
  <c r="A99" i="102" s="1"/>
  <c r="A100" i="102" s="1"/>
  <c r="A101" i="102" s="1"/>
  <c r="A102" i="102" s="1"/>
  <c r="A103" i="102" s="1"/>
  <c r="A104" i="102" s="1"/>
  <c r="A18" i="77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R11" i="77"/>
  <c r="O13" i="77"/>
  <c r="Q12" i="77"/>
  <c r="F113" i="103"/>
  <c r="F117" i="103"/>
  <c r="F126" i="103"/>
  <c r="F110" i="103"/>
  <c r="F122" i="103"/>
  <c r="F120" i="103"/>
  <c r="F128" i="103"/>
  <c r="F66" i="92"/>
  <c r="D66" i="92" s="1"/>
  <c r="E66" i="93"/>
  <c r="D66" i="93" s="1"/>
  <c r="F111" i="103"/>
  <c r="F116" i="103"/>
  <c r="F121" i="103"/>
  <c r="F124" i="103"/>
  <c r="F130" i="103"/>
  <c r="F132" i="103"/>
  <c r="F114" i="103"/>
  <c r="F118" i="103"/>
  <c r="F123" i="103"/>
  <c r="F127" i="103"/>
  <c r="F131" i="103"/>
  <c r="F66" i="100"/>
  <c r="D66" i="100" s="1"/>
  <c r="F112" i="103"/>
  <c r="F115" i="103"/>
  <c r="F119" i="103"/>
  <c r="F125" i="103"/>
  <c r="F129" i="103"/>
  <c r="F130" i="102"/>
  <c r="F126" i="102"/>
  <c r="F122" i="102"/>
  <c r="F118" i="102"/>
  <c r="F114" i="102"/>
  <c r="F110" i="102"/>
  <c r="F129" i="102"/>
  <c r="F125" i="102"/>
  <c r="F121" i="102"/>
  <c r="F117" i="102"/>
  <c r="F113" i="102"/>
  <c r="F132" i="102"/>
  <c r="F128" i="102"/>
  <c r="F124" i="102"/>
  <c r="F120" i="102"/>
  <c r="F116" i="102"/>
  <c r="F112" i="102"/>
  <c r="F131" i="102"/>
  <c r="F127" i="102"/>
  <c r="F123" i="102"/>
  <c r="F119" i="102"/>
  <c r="F115" i="102"/>
  <c r="F111" i="102"/>
  <c r="F131" i="101"/>
  <c r="F127" i="101"/>
  <c r="F123" i="101"/>
  <c r="F119" i="101"/>
  <c r="F115" i="101"/>
  <c r="F111" i="101"/>
  <c r="F130" i="101"/>
  <c r="F126" i="101"/>
  <c r="F122" i="101"/>
  <c r="F118" i="101"/>
  <c r="F114" i="101"/>
  <c r="F110" i="101"/>
  <c r="F129" i="101"/>
  <c r="F125" i="101"/>
  <c r="F121" i="101"/>
  <c r="F117" i="101"/>
  <c r="F113" i="101"/>
  <c r="F132" i="101"/>
  <c r="F128" i="101"/>
  <c r="F124" i="101"/>
  <c r="F120" i="101"/>
  <c r="F116" i="101"/>
  <c r="F112" i="101"/>
  <c r="F132" i="76"/>
  <c r="F128" i="76"/>
  <c r="F124" i="76"/>
  <c r="F120" i="76"/>
  <c r="F116" i="76"/>
  <c r="F112" i="76"/>
  <c r="F131" i="76"/>
  <c r="F127" i="76"/>
  <c r="F123" i="76"/>
  <c r="F119" i="76"/>
  <c r="F115" i="76"/>
  <c r="F111" i="76"/>
  <c r="F130" i="76"/>
  <c r="F126" i="76"/>
  <c r="F122" i="76"/>
  <c r="F118" i="76"/>
  <c r="F114" i="76"/>
  <c r="F110" i="76"/>
  <c r="F129" i="76"/>
  <c r="F125" i="76"/>
  <c r="F121" i="76"/>
  <c r="F117" i="76"/>
  <c r="F113" i="76"/>
  <c r="F129" i="99"/>
  <c r="F125" i="99"/>
  <c r="F121" i="99"/>
  <c r="F117" i="99"/>
  <c r="F113" i="99"/>
  <c r="F132" i="99"/>
  <c r="F128" i="99"/>
  <c r="F124" i="99"/>
  <c r="F120" i="99"/>
  <c r="F116" i="99"/>
  <c r="F112" i="99"/>
  <c r="F131" i="99"/>
  <c r="F127" i="99"/>
  <c r="F123" i="99"/>
  <c r="F119" i="99"/>
  <c r="F115" i="99"/>
  <c r="F111" i="99"/>
  <c r="F130" i="99"/>
  <c r="F126" i="99"/>
  <c r="F122" i="99"/>
  <c r="F118" i="99"/>
  <c r="F114" i="99"/>
  <c r="F110" i="99"/>
  <c r="F130" i="98"/>
  <c r="F126" i="98"/>
  <c r="F122" i="98"/>
  <c r="F118" i="98"/>
  <c r="F114" i="98"/>
  <c r="F110" i="98"/>
  <c r="F129" i="98"/>
  <c r="F125" i="98"/>
  <c r="F121" i="98"/>
  <c r="F117" i="98"/>
  <c r="F113" i="98"/>
  <c r="F132" i="98"/>
  <c r="F128" i="98"/>
  <c r="F124" i="98"/>
  <c r="F120" i="98"/>
  <c r="F116" i="98"/>
  <c r="F112" i="98"/>
  <c r="F131" i="98"/>
  <c r="F127" i="98"/>
  <c r="F123" i="98"/>
  <c r="F119" i="98"/>
  <c r="F115" i="98"/>
  <c r="F111" i="98"/>
  <c r="F131" i="96"/>
  <c r="F127" i="96"/>
  <c r="F123" i="96"/>
  <c r="F119" i="96"/>
  <c r="F115" i="96"/>
  <c r="F111" i="96"/>
  <c r="F130" i="96"/>
  <c r="F126" i="96"/>
  <c r="F122" i="96"/>
  <c r="F118" i="96"/>
  <c r="F114" i="96"/>
  <c r="F110" i="96"/>
  <c r="F129" i="96"/>
  <c r="F125" i="96"/>
  <c r="F121" i="96"/>
  <c r="F117" i="96"/>
  <c r="F113" i="96"/>
  <c r="F132" i="96"/>
  <c r="F128" i="96"/>
  <c r="F124" i="96"/>
  <c r="F120" i="96"/>
  <c r="F116" i="96"/>
  <c r="F112" i="96"/>
  <c r="F132" i="95"/>
  <c r="F128" i="95"/>
  <c r="F124" i="95"/>
  <c r="F120" i="95"/>
  <c r="F116" i="95"/>
  <c r="F112" i="95"/>
  <c r="F131" i="95"/>
  <c r="F127" i="95"/>
  <c r="F123" i="95"/>
  <c r="F119" i="95"/>
  <c r="F115" i="95"/>
  <c r="F111" i="95"/>
  <c r="F130" i="95"/>
  <c r="F126" i="95"/>
  <c r="F122" i="95"/>
  <c r="F118" i="95"/>
  <c r="F114" i="95"/>
  <c r="F110" i="95"/>
  <c r="F129" i="95"/>
  <c r="F125" i="95"/>
  <c r="F121" i="95"/>
  <c r="F117" i="95"/>
  <c r="F113" i="95"/>
  <c r="F129" i="94"/>
  <c r="F125" i="94"/>
  <c r="F121" i="94"/>
  <c r="F117" i="94"/>
  <c r="F113" i="94"/>
  <c r="F132" i="94"/>
  <c r="F128" i="94"/>
  <c r="F124" i="94"/>
  <c r="F120" i="94"/>
  <c r="F116" i="94"/>
  <c r="F112" i="94"/>
  <c r="F131" i="94"/>
  <c r="F127" i="94"/>
  <c r="F123" i="94"/>
  <c r="F119" i="94"/>
  <c r="F115" i="94"/>
  <c r="F111" i="94"/>
  <c r="F130" i="94"/>
  <c r="F126" i="94"/>
  <c r="F122" i="94"/>
  <c r="F118" i="94"/>
  <c r="F114" i="94"/>
  <c r="F110" i="94"/>
  <c r="B112" i="102"/>
  <c r="B113" i="102" s="1"/>
  <c r="B114" i="102" s="1"/>
  <c r="B115" i="102" s="1"/>
  <c r="B116" i="102" s="1"/>
  <c r="B117" i="102" s="1"/>
  <c r="B118" i="102" s="1"/>
  <c r="B119" i="102" s="1"/>
  <c r="B120" i="102" s="1"/>
  <c r="B121" i="102" s="1"/>
  <c r="B122" i="102" s="1"/>
  <c r="B123" i="102" s="1"/>
  <c r="B124" i="102" s="1"/>
  <c r="B125" i="102" s="1"/>
  <c r="B126" i="102" s="1"/>
  <c r="B127" i="102" s="1"/>
  <c r="B128" i="102" s="1"/>
  <c r="B129" i="102" s="1"/>
  <c r="B130" i="102" s="1"/>
  <c r="B131" i="102" s="1"/>
  <c r="B132" i="102" s="1"/>
  <c r="F132" i="100"/>
  <c r="F128" i="100"/>
  <c r="F124" i="100"/>
  <c r="F120" i="100"/>
  <c r="F116" i="100"/>
  <c r="F112" i="100"/>
  <c r="F131" i="100"/>
  <c r="F127" i="100"/>
  <c r="F123" i="100"/>
  <c r="F119" i="100"/>
  <c r="F115" i="100"/>
  <c r="F111" i="100"/>
  <c r="F130" i="100"/>
  <c r="F126" i="100"/>
  <c r="F122" i="100"/>
  <c r="F118" i="100"/>
  <c r="F114" i="100"/>
  <c r="F110" i="100"/>
  <c r="F129" i="100"/>
  <c r="F125" i="100"/>
  <c r="F121" i="100"/>
  <c r="F117" i="100"/>
  <c r="F113" i="100"/>
  <c r="F130" i="93"/>
  <c r="F126" i="93"/>
  <c r="F122" i="93"/>
  <c r="F118" i="93"/>
  <c r="F114" i="93"/>
  <c r="F110" i="93"/>
  <c r="F129" i="93"/>
  <c r="F125" i="93"/>
  <c r="F121" i="93"/>
  <c r="F117" i="93"/>
  <c r="F113" i="93"/>
  <c r="F132" i="93"/>
  <c r="F128" i="93"/>
  <c r="F124" i="93"/>
  <c r="F120" i="93"/>
  <c r="F116" i="93"/>
  <c r="F112" i="93"/>
  <c r="B112" i="93"/>
  <c r="B113" i="93" s="1"/>
  <c r="B114" i="93" s="1"/>
  <c r="B115" i="93" s="1"/>
  <c r="B116" i="93" s="1"/>
  <c r="B117" i="93" s="1"/>
  <c r="B118" i="93" s="1"/>
  <c r="B119" i="93" s="1"/>
  <c r="B120" i="93" s="1"/>
  <c r="B121" i="93" s="1"/>
  <c r="B122" i="93" s="1"/>
  <c r="B123" i="93" s="1"/>
  <c r="B124" i="93" s="1"/>
  <c r="B125" i="93" s="1"/>
  <c r="B126" i="93" s="1"/>
  <c r="B127" i="93" s="1"/>
  <c r="B128" i="93" s="1"/>
  <c r="B129" i="93" s="1"/>
  <c r="B130" i="93" s="1"/>
  <c r="B131" i="93" s="1"/>
  <c r="B132" i="93" s="1"/>
  <c r="F131" i="93"/>
  <c r="F127" i="93"/>
  <c r="F123" i="93"/>
  <c r="F119" i="93"/>
  <c r="F115" i="93"/>
  <c r="F111" i="93"/>
  <c r="F131" i="92"/>
  <c r="F127" i="92"/>
  <c r="F123" i="92"/>
  <c r="F119" i="92"/>
  <c r="F115" i="92"/>
  <c r="F111" i="92"/>
  <c r="F130" i="92"/>
  <c r="F126" i="92"/>
  <c r="F122" i="92"/>
  <c r="F118" i="92"/>
  <c r="F114" i="92"/>
  <c r="F110" i="92"/>
  <c r="F129" i="92"/>
  <c r="F125" i="92"/>
  <c r="F121" i="92"/>
  <c r="F117" i="92"/>
  <c r="F113" i="92"/>
  <c r="B112" i="92"/>
  <c r="B113" i="92" s="1"/>
  <c r="B114" i="92" s="1"/>
  <c r="B115" i="92" s="1"/>
  <c r="B116" i="92" s="1"/>
  <c r="B117" i="92" s="1"/>
  <c r="B118" i="92" s="1"/>
  <c r="B119" i="92" s="1"/>
  <c r="B120" i="92" s="1"/>
  <c r="B121" i="92" s="1"/>
  <c r="B122" i="92" s="1"/>
  <c r="B123" i="92" s="1"/>
  <c r="B124" i="92" s="1"/>
  <c r="B125" i="92" s="1"/>
  <c r="B126" i="92" s="1"/>
  <c r="B127" i="92" s="1"/>
  <c r="B128" i="92" s="1"/>
  <c r="B129" i="92" s="1"/>
  <c r="B130" i="92" s="1"/>
  <c r="B131" i="92" s="1"/>
  <c r="B132" i="92" s="1"/>
  <c r="F132" i="92"/>
  <c r="F128" i="92"/>
  <c r="F124" i="92"/>
  <c r="F120" i="92"/>
  <c r="F116" i="92"/>
  <c r="F112" i="92"/>
  <c r="E65" i="95"/>
  <c r="D65" i="95" s="1"/>
  <c r="C66" i="100"/>
  <c r="F66" i="96"/>
  <c r="D66" i="96" s="1"/>
  <c r="E65" i="92"/>
  <c r="D65" i="92" s="1"/>
  <c r="E65" i="96"/>
  <c r="D65" i="96" s="1"/>
  <c r="F65" i="94"/>
  <c r="D65" i="94" s="1"/>
  <c r="E65" i="103"/>
  <c r="F65" i="103"/>
  <c r="C65" i="101"/>
  <c r="C65" i="98"/>
  <c r="E66" i="94"/>
  <c r="F66" i="94"/>
  <c r="E66" i="103"/>
  <c r="F66" i="103"/>
  <c r="C65" i="95"/>
  <c r="F66" i="101"/>
  <c r="E66" i="101"/>
  <c r="F65" i="99"/>
  <c r="E65" i="99"/>
  <c r="F66" i="102"/>
  <c r="E66" i="102"/>
  <c r="C66" i="76"/>
  <c r="C66" i="99"/>
  <c r="E65" i="102"/>
  <c r="D65" i="102" s="1"/>
  <c r="E65" i="101"/>
  <c r="F65" i="101"/>
  <c r="F65" i="100"/>
  <c r="D65" i="100" s="1"/>
  <c r="C65" i="93"/>
  <c r="C65" i="94"/>
  <c r="C65" i="99"/>
  <c r="C65" i="76"/>
  <c r="C65" i="103"/>
  <c r="C65" i="100"/>
  <c r="C65" i="102"/>
  <c r="F65" i="98"/>
  <c r="E65" i="98"/>
  <c r="C65" i="96"/>
  <c r="F65" i="93"/>
  <c r="E65" i="93"/>
  <c r="C65" i="92"/>
  <c r="F66" i="76"/>
  <c r="E66" i="76"/>
  <c r="C66" i="103"/>
  <c r="C66" i="92"/>
  <c r="C66" i="94"/>
  <c r="C66" i="95"/>
  <c r="C66" i="93"/>
  <c r="C66" i="96"/>
  <c r="C66" i="98"/>
  <c r="C66" i="102"/>
  <c r="E66" i="95"/>
  <c r="D66" i="95" s="1"/>
  <c r="R3" i="77"/>
  <c r="F66" i="98"/>
  <c r="E66" i="98"/>
  <c r="E66" i="99"/>
  <c r="D66" i="99" s="1"/>
  <c r="E65" i="76"/>
  <c r="D65" i="76" s="1"/>
  <c r="E34" i="102"/>
  <c r="C60" i="102" s="1"/>
  <c r="G131" i="102" s="1"/>
  <c r="E34" i="101"/>
  <c r="C60" i="101" s="1"/>
  <c r="G131" i="101" s="1"/>
  <c r="E34" i="98"/>
  <c r="C60" i="98" s="1"/>
  <c r="G131" i="98" s="1"/>
  <c r="E34" i="94"/>
  <c r="C60" i="94" s="1"/>
  <c r="G131" i="94" s="1"/>
  <c r="E34" i="93"/>
  <c r="C60" i="93" s="1"/>
  <c r="G131" i="93" s="1"/>
  <c r="E34" i="76"/>
  <c r="C60" i="76" s="1"/>
  <c r="G131" i="76" s="1"/>
  <c r="E34" i="100"/>
  <c r="C60" i="100" s="1"/>
  <c r="G131" i="100" s="1"/>
  <c r="E34" i="99"/>
  <c r="C60" i="99" s="1"/>
  <c r="G131" i="99" s="1"/>
  <c r="E34" i="96"/>
  <c r="C60" i="96" s="1"/>
  <c r="G131" i="96" s="1"/>
  <c r="E34" i="95"/>
  <c r="C60" i="95" s="1"/>
  <c r="G131" i="95" s="1"/>
  <c r="E34" i="92"/>
  <c r="C60" i="92" s="1"/>
  <c r="G131" i="92" s="1"/>
  <c r="E34" i="103"/>
  <c r="C60" i="103" s="1"/>
  <c r="G131" i="103" s="1"/>
  <c r="D35" i="94"/>
  <c r="D35" i="93"/>
  <c r="D35" i="95"/>
  <c r="C35" i="101"/>
  <c r="D35" i="98"/>
  <c r="C36" i="99"/>
  <c r="D35" i="103"/>
  <c r="D35" i="96"/>
  <c r="D35" i="92"/>
  <c r="C36" i="76"/>
  <c r="F104" i="95" l="1"/>
  <c r="F105" i="95" s="1"/>
  <c r="R12" i="77"/>
  <c r="O14" i="77"/>
  <c r="Q13" i="77"/>
  <c r="D65" i="99"/>
  <c r="D65" i="103"/>
  <c r="D66" i="103"/>
  <c r="D66" i="94"/>
  <c r="D66" i="102"/>
  <c r="D66" i="98"/>
  <c r="D66" i="101"/>
  <c r="D66" i="76"/>
  <c r="D65" i="101"/>
  <c r="E105" i="101"/>
  <c r="D65" i="93"/>
  <c r="D65" i="98"/>
  <c r="E105" i="98"/>
  <c r="E105" i="100"/>
  <c r="E105" i="96"/>
  <c r="E105" i="95"/>
  <c r="E105" i="92"/>
  <c r="E105" i="102"/>
  <c r="E105" i="94"/>
  <c r="E105" i="93"/>
  <c r="E105" i="99"/>
  <c r="E105" i="103"/>
  <c r="E105" i="76"/>
  <c r="D35" i="99"/>
  <c r="D35" i="76"/>
  <c r="C35" i="102"/>
  <c r="C36" i="100"/>
  <c r="D104" i="99" l="1"/>
  <c r="C46" i="99" s="1"/>
  <c r="G117" i="99" s="1"/>
  <c r="D104" i="95"/>
  <c r="C58" i="95" s="1"/>
  <c r="G129" i="95" s="1"/>
  <c r="D36" i="95"/>
  <c r="R13" i="77"/>
  <c r="Q14" i="77"/>
  <c r="F104" i="99"/>
  <c r="F105" i="99" s="1"/>
  <c r="D36" i="99"/>
  <c r="D104" i="98"/>
  <c r="C51" i="98" s="1"/>
  <c r="G122" i="98" s="1"/>
  <c r="D36" i="98"/>
  <c r="F104" i="98"/>
  <c r="F105" i="98" s="1"/>
  <c r="F104" i="93"/>
  <c r="F105" i="93" s="1"/>
  <c r="D104" i="93"/>
  <c r="C55" i="93" s="1"/>
  <c r="G126" i="93" s="1"/>
  <c r="D36" i="93"/>
  <c r="D36" i="76"/>
  <c r="F104" i="76"/>
  <c r="F105" i="76" s="1"/>
  <c r="D104" i="76"/>
  <c r="D104" i="94"/>
  <c r="C41" i="94" s="1"/>
  <c r="G112" i="94" s="1"/>
  <c r="F104" i="94"/>
  <c r="F105" i="94" s="1"/>
  <c r="D36" i="94"/>
  <c r="D104" i="92"/>
  <c r="C58" i="92" s="1"/>
  <c r="G129" i="92" s="1"/>
  <c r="F104" i="92"/>
  <c r="F105" i="92" s="1"/>
  <c r="D36" i="92"/>
  <c r="D104" i="96"/>
  <c r="C51" i="96" s="1"/>
  <c r="G122" i="96" s="1"/>
  <c r="F104" i="96"/>
  <c r="F105" i="96" s="1"/>
  <c r="D36" i="96"/>
  <c r="D104" i="103"/>
  <c r="C49" i="103" s="1"/>
  <c r="G120" i="103" s="1"/>
  <c r="D36" i="103"/>
  <c r="F104" i="103"/>
  <c r="F105" i="103" s="1"/>
  <c r="G132" i="99"/>
  <c r="D35" i="100"/>
  <c r="C36" i="101"/>
  <c r="C48" i="99" l="1"/>
  <c r="G119" i="99" s="1"/>
  <c r="C58" i="99"/>
  <c r="G129" i="99" s="1"/>
  <c r="C47" i="99"/>
  <c r="G118" i="99" s="1"/>
  <c r="C56" i="99"/>
  <c r="G127" i="99" s="1"/>
  <c r="C52" i="99"/>
  <c r="G123" i="99" s="1"/>
  <c r="C50" i="99"/>
  <c r="G121" i="99" s="1"/>
  <c r="C44" i="99"/>
  <c r="G115" i="99" s="1"/>
  <c r="C45" i="99"/>
  <c r="G116" i="99" s="1"/>
  <c r="C53" i="99"/>
  <c r="G124" i="99" s="1"/>
  <c r="C49" i="99"/>
  <c r="G120" i="99" s="1"/>
  <c r="C42" i="99"/>
  <c r="G113" i="99" s="1"/>
  <c r="D104" i="100"/>
  <c r="C59" i="100" s="1"/>
  <c r="G130" i="100" s="1"/>
  <c r="D105" i="99"/>
  <c r="C43" i="99"/>
  <c r="G114" i="99" s="1"/>
  <c r="C39" i="99"/>
  <c r="G110" i="99" s="1"/>
  <c r="C57" i="99"/>
  <c r="G128" i="99" s="1"/>
  <c r="C40" i="99"/>
  <c r="G111" i="99" s="1"/>
  <c r="C41" i="99"/>
  <c r="G112" i="99" s="1"/>
  <c r="C55" i="99"/>
  <c r="G126" i="99" s="1"/>
  <c r="C51" i="99"/>
  <c r="G122" i="99" s="1"/>
  <c r="C54" i="99"/>
  <c r="G125" i="99" s="1"/>
  <c r="C59" i="99"/>
  <c r="G130" i="99" s="1"/>
  <c r="C52" i="95"/>
  <c r="G123" i="95" s="1"/>
  <c r="C59" i="95"/>
  <c r="G130" i="95" s="1"/>
  <c r="C50" i="95"/>
  <c r="G121" i="95" s="1"/>
  <c r="C39" i="95"/>
  <c r="G110" i="95" s="1"/>
  <c r="C53" i="95"/>
  <c r="G124" i="95" s="1"/>
  <c r="C54" i="95"/>
  <c r="G125" i="95" s="1"/>
  <c r="C47" i="95"/>
  <c r="G118" i="95" s="1"/>
  <c r="C42" i="95"/>
  <c r="G113" i="95" s="1"/>
  <c r="C55" i="95"/>
  <c r="G126" i="95" s="1"/>
  <c r="C49" i="95"/>
  <c r="G120" i="95" s="1"/>
  <c r="C48" i="95"/>
  <c r="G119" i="95" s="1"/>
  <c r="C51" i="95"/>
  <c r="G122" i="95" s="1"/>
  <c r="C40" i="95"/>
  <c r="G111" i="95" s="1"/>
  <c r="C46" i="95"/>
  <c r="G117" i="95" s="1"/>
  <c r="C45" i="95"/>
  <c r="G116" i="95" s="1"/>
  <c r="C57" i="95"/>
  <c r="G128" i="95" s="1"/>
  <c r="D105" i="95"/>
  <c r="C41" i="95"/>
  <c r="G112" i="95" s="1"/>
  <c r="C44" i="95"/>
  <c r="G115" i="95" s="1"/>
  <c r="C43" i="95"/>
  <c r="G114" i="95" s="1"/>
  <c r="G132" i="95"/>
  <c r="C56" i="95"/>
  <c r="G127" i="95" s="1"/>
  <c r="F104" i="100"/>
  <c r="F105" i="100" s="1"/>
  <c r="D36" i="100"/>
  <c r="R14" i="77"/>
  <c r="C54" i="93"/>
  <c r="G125" i="93" s="1"/>
  <c r="C57" i="92"/>
  <c r="G128" i="92" s="1"/>
  <c r="C42" i="98"/>
  <c r="G113" i="98" s="1"/>
  <c r="C59" i="94"/>
  <c r="G130" i="94" s="1"/>
  <c r="C51" i="94"/>
  <c r="G122" i="94" s="1"/>
  <c r="C44" i="94"/>
  <c r="G115" i="94" s="1"/>
  <c r="C56" i="98"/>
  <c r="G127" i="98" s="1"/>
  <c r="C57" i="94"/>
  <c r="G128" i="94" s="1"/>
  <c r="C55" i="94"/>
  <c r="G126" i="94" s="1"/>
  <c r="C45" i="98"/>
  <c r="G116" i="98" s="1"/>
  <c r="C49" i="94"/>
  <c r="G120" i="94" s="1"/>
  <c r="C49" i="98"/>
  <c r="G120" i="98" s="1"/>
  <c r="C40" i="94"/>
  <c r="G111" i="94" s="1"/>
  <c r="C52" i="98"/>
  <c r="G123" i="98" s="1"/>
  <c r="C47" i="94"/>
  <c r="G118" i="94" s="1"/>
  <c r="D105" i="94"/>
  <c r="C43" i="94"/>
  <c r="G114" i="94" s="1"/>
  <c r="C56" i="94"/>
  <c r="G127" i="94" s="1"/>
  <c r="C56" i="92"/>
  <c r="G127" i="92" s="1"/>
  <c r="C58" i="98"/>
  <c r="G129" i="98" s="1"/>
  <c r="C49" i="100"/>
  <c r="G120" i="100" s="1"/>
  <c r="G132" i="100"/>
  <c r="C58" i="103"/>
  <c r="G129" i="103" s="1"/>
  <c r="C52" i="92"/>
  <c r="G123" i="92" s="1"/>
  <c r="C40" i="92"/>
  <c r="G111" i="92" s="1"/>
  <c r="C43" i="92"/>
  <c r="G114" i="92" s="1"/>
  <c r="C39" i="93"/>
  <c r="G110" i="93" s="1"/>
  <c r="C53" i="92"/>
  <c r="G124" i="92" s="1"/>
  <c r="C47" i="96"/>
  <c r="G118" i="96" s="1"/>
  <c r="C49" i="92"/>
  <c r="G120" i="92" s="1"/>
  <c r="C42" i="92"/>
  <c r="G113" i="92" s="1"/>
  <c r="C50" i="94"/>
  <c r="G121" i="94" s="1"/>
  <c r="C53" i="94"/>
  <c r="G124" i="94" s="1"/>
  <c r="C43" i="98"/>
  <c r="G114" i="98" s="1"/>
  <c r="C59" i="98"/>
  <c r="G130" i="98" s="1"/>
  <c r="C58" i="94"/>
  <c r="G129" i="94" s="1"/>
  <c r="C39" i="98"/>
  <c r="G110" i="98" s="1"/>
  <c r="C46" i="94"/>
  <c r="G117" i="94" s="1"/>
  <c r="C48" i="94"/>
  <c r="G119" i="94" s="1"/>
  <c r="D105" i="98"/>
  <c r="C54" i="94"/>
  <c r="G125" i="94" s="1"/>
  <c r="C39" i="94"/>
  <c r="G110" i="94" s="1"/>
  <c r="G132" i="94"/>
  <c r="C45" i="94"/>
  <c r="G116" i="94" s="1"/>
  <c r="C52" i="94"/>
  <c r="G123" i="94" s="1"/>
  <c r="C50" i="96"/>
  <c r="G121" i="96" s="1"/>
  <c r="C58" i="96"/>
  <c r="G129" i="96" s="1"/>
  <c r="C45" i="93"/>
  <c r="G116" i="93" s="1"/>
  <c r="D105" i="92"/>
  <c r="C44" i="96"/>
  <c r="G115" i="96" s="1"/>
  <c r="C43" i="103"/>
  <c r="G114" i="103" s="1"/>
  <c r="C41" i="96"/>
  <c r="G112" i="96" s="1"/>
  <c r="G132" i="96"/>
  <c r="C59" i="96"/>
  <c r="G130" i="96" s="1"/>
  <c r="C53" i="103"/>
  <c r="G124" i="103" s="1"/>
  <c r="C41" i="93"/>
  <c r="G112" i="93" s="1"/>
  <c r="C52" i="96"/>
  <c r="G123" i="96" s="1"/>
  <c r="C45" i="103"/>
  <c r="G116" i="103" s="1"/>
  <c r="C41" i="103"/>
  <c r="G112" i="103" s="1"/>
  <c r="C49" i="96"/>
  <c r="G120" i="96" s="1"/>
  <c r="C55" i="96"/>
  <c r="G126" i="96" s="1"/>
  <c r="C43" i="96"/>
  <c r="G114" i="96" s="1"/>
  <c r="C50" i="103"/>
  <c r="G121" i="103" s="1"/>
  <c r="C40" i="103"/>
  <c r="G111" i="103" s="1"/>
  <c r="C44" i="92"/>
  <c r="G115" i="92" s="1"/>
  <c r="C54" i="92"/>
  <c r="G125" i="92" s="1"/>
  <c r="C47" i="92"/>
  <c r="G118" i="92" s="1"/>
  <c r="C50" i="92"/>
  <c r="G121" i="92" s="1"/>
  <c r="C59" i="92"/>
  <c r="G130" i="92" s="1"/>
  <c r="C45" i="92"/>
  <c r="G116" i="92" s="1"/>
  <c r="C46" i="92"/>
  <c r="G117" i="92" s="1"/>
  <c r="G132" i="92"/>
  <c r="C41" i="92"/>
  <c r="G112" i="92" s="1"/>
  <c r="C55" i="92"/>
  <c r="G126" i="92" s="1"/>
  <c r="C39" i="92"/>
  <c r="G110" i="92" s="1"/>
  <c r="C51" i="92"/>
  <c r="G122" i="92" s="1"/>
  <c r="D105" i="103"/>
  <c r="D105" i="76"/>
  <c r="C48" i="103"/>
  <c r="G119" i="103" s="1"/>
  <c r="C59" i="103"/>
  <c r="G130" i="103" s="1"/>
  <c r="C49" i="93"/>
  <c r="G120" i="93" s="1"/>
  <c r="C47" i="93"/>
  <c r="G118" i="93" s="1"/>
  <c r="C52" i="93"/>
  <c r="G123" i="93" s="1"/>
  <c r="C46" i="93"/>
  <c r="G117" i="93" s="1"/>
  <c r="C51" i="93"/>
  <c r="G122" i="93" s="1"/>
  <c r="C56" i="93"/>
  <c r="G127" i="93" s="1"/>
  <c r="C50" i="93"/>
  <c r="G121" i="93" s="1"/>
  <c r="C42" i="103"/>
  <c r="G113" i="103" s="1"/>
  <c r="G132" i="93"/>
  <c r="D105" i="96"/>
  <c r="C40" i="96"/>
  <c r="G111" i="96" s="1"/>
  <c r="C48" i="96"/>
  <c r="G119" i="96" s="1"/>
  <c r="C46" i="96"/>
  <c r="G117" i="96" s="1"/>
  <c r="C56" i="96"/>
  <c r="G127" i="96" s="1"/>
  <c r="C54" i="96"/>
  <c r="G125" i="96" s="1"/>
  <c r="C57" i="96"/>
  <c r="G128" i="96" s="1"/>
  <c r="C54" i="98"/>
  <c r="G125" i="98" s="1"/>
  <c r="C46" i="103"/>
  <c r="G117" i="103" s="1"/>
  <c r="G132" i="98"/>
  <c r="C55" i="103"/>
  <c r="G126" i="103" s="1"/>
  <c r="C56" i="103"/>
  <c r="G127" i="103" s="1"/>
  <c r="C48" i="93"/>
  <c r="G119" i="93" s="1"/>
  <c r="D105" i="93"/>
  <c r="C40" i="93"/>
  <c r="C55" i="98"/>
  <c r="G126" i="98" s="1"/>
  <c r="C44" i="93"/>
  <c r="G115" i="93" s="1"/>
  <c r="C39" i="103"/>
  <c r="G110" i="103" s="1"/>
  <c r="C52" i="103"/>
  <c r="G123" i="103" s="1"/>
  <c r="C44" i="103"/>
  <c r="G115" i="103" s="1"/>
  <c r="C44" i="76"/>
  <c r="G115" i="76" s="1"/>
  <c r="C51" i="76"/>
  <c r="G122" i="76" s="1"/>
  <c r="C50" i="76"/>
  <c r="G121" i="76" s="1"/>
  <c r="C58" i="76"/>
  <c r="G129" i="76" s="1"/>
  <c r="C57" i="76"/>
  <c r="G128" i="76" s="1"/>
  <c r="C49" i="76"/>
  <c r="G120" i="76" s="1"/>
  <c r="C42" i="76"/>
  <c r="G113" i="76" s="1"/>
  <c r="C39" i="76"/>
  <c r="C56" i="76"/>
  <c r="G127" i="76" s="1"/>
  <c r="C54" i="76"/>
  <c r="G125" i="76" s="1"/>
  <c r="C41" i="76"/>
  <c r="G112" i="76" s="1"/>
  <c r="C53" i="76"/>
  <c r="G124" i="76" s="1"/>
  <c r="G132" i="76"/>
  <c r="C48" i="76"/>
  <c r="G119" i="76" s="1"/>
  <c r="C45" i="76"/>
  <c r="G116" i="76" s="1"/>
  <c r="C55" i="76"/>
  <c r="G126" i="76" s="1"/>
  <c r="C59" i="76"/>
  <c r="G130" i="76" s="1"/>
  <c r="C47" i="76"/>
  <c r="G118" i="76" s="1"/>
  <c r="C52" i="76"/>
  <c r="G123" i="76" s="1"/>
  <c r="C43" i="76"/>
  <c r="G114" i="76" s="1"/>
  <c r="C40" i="76"/>
  <c r="G111" i="76" s="1"/>
  <c r="C46" i="76"/>
  <c r="G117" i="76" s="1"/>
  <c r="C42" i="93"/>
  <c r="G113" i="93" s="1"/>
  <c r="C39" i="96"/>
  <c r="C42" i="96"/>
  <c r="G113" i="96" s="1"/>
  <c r="C45" i="96"/>
  <c r="G116" i="96" s="1"/>
  <c r="C53" i="96"/>
  <c r="G124" i="96" s="1"/>
  <c r="C57" i="98"/>
  <c r="G128" i="98" s="1"/>
  <c r="C41" i="98"/>
  <c r="G112" i="98" s="1"/>
  <c r="C54" i="103"/>
  <c r="G125" i="103" s="1"/>
  <c r="G132" i="103"/>
  <c r="C46" i="98"/>
  <c r="G117" i="98" s="1"/>
  <c r="C57" i="103"/>
  <c r="G128" i="103" s="1"/>
  <c r="C48" i="98"/>
  <c r="G119" i="98" s="1"/>
  <c r="C40" i="98"/>
  <c r="G111" i="98" s="1"/>
  <c r="C47" i="98"/>
  <c r="G118" i="98" s="1"/>
  <c r="C53" i="98"/>
  <c r="G124" i="98" s="1"/>
  <c r="C59" i="93"/>
  <c r="G130" i="93" s="1"/>
  <c r="C58" i="93"/>
  <c r="G129" i="93" s="1"/>
  <c r="C53" i="93"/>
  <c r="G124" i="93" s="1"/>
  <c r="C47" i="103"/>
  <c r="G118" i="103" s="1"/>
  <c r="C57" i="93"/>
  <c r="G128" i="93" s="1"/>
  <c r="C51" i="103"/>
  <c r="G122" i="103" s="1"/>
  <c r="C50" i="98"/>
  <c r="G121" i="98" s="1"/>
  <c r="C43" i="93"/>
  <c r="G114" i="93" s="1"/>
  <c r="C44" i="98"/>
  <c r="G115" i="98" s="1"/>
  <c r="C48" i="92"/>
  <c r="G119" i="92" s="1"/>
  <c r="C42" i="94"/>
  <c r="C36" i="102"/>
  <c r="D35" i="101"/>
  <c r="C58" i="100" l="1"/>
  <c r="G129" i="100" s="1"/>
  <c r="C44" i="100"/>
  <c r="G115" i="100" s="1"/>
  <c r="C53" i="100"/>
  <c r="G124" i="100" s="1"/>
  <c r="C54" i="100"/>
  <c r="G125" i="100" s="1"/>
  <c r="C52" i="100"/>
  <c r="G123" i="100" s="1"/>
  <c r="C40" i="100"/>
  <c r="G111" i="100" s="1"/>
  <c r="C41" i="100"/>
  <c r="G112" i="100" s="1"/>
  <c r="C50" i="100"/>
  <c r="G121" i="100" s="1"/>
  <c r="C55" i="100"/>
  <c r="G126" i="100" s="1"/>
  <c r="C43" i="100"/>
  <c r="G114" i="100" s="1"/>
  <c r="D61" i="99"/>
  <c r="H132" i="99" s="1"/>
  <c r="H133" i="99" s="1"/>
  <c r="C45" i="100"/>
  <c r="G116" i="100" s="1"/>
  <c r="C46" i="100"/>
  <c r="G117" i="100" s="1"/>
  <c r="C42" i="100"/>
  <c r="G113" i="100" s="1"/>
  <c r="C56" i="100"/>
  <c r="G127" i="100" s="1"/>
  <c r="C39" i="100"/>
  <c r="G110" i="100" s="1"/>
  <c r="D105" i="100"/>
  <c r="C47" i="100"/>
  <c r="G118" i="100" s="1"/>
  <c r="C57" i="100"/>
  <c r="G128" i="100" s="1"/>
  <c r="C51" i="100"/>
  <c r="G122" i="100" s="1"/>
  <c r="C48" i="100"/>
  <c r="G119" i="100" s="1"/>
  <c r="D61" i="95"/>
  <c r="H132" i="95" s="1"/>
  <c r="G133" i="95" s="1"/>
  <c r="D36" i="101"/>
  <c r="D104" i="101"/>
  <c r="F104" i="101"/>
  <c r="F105" i="101" s="1"/>
  <c r="D61" i="92"/>
  <c r="H132" i="92" s="1"/>
  <c r="G133" i="92" s="1"/>
  <c r="D61" i="96"/>
  <c r="H132" i="96" s="1"/>
  <c r="G110" i="96"/>
  <c r="G113" i="94"/>
  <c r="D61" i="94"/>
  <c r="H132" i="94" s="1"/>
  <c r="D61" i="98"/>
  <c r="H132" i="98" s="1"/>
  <c r="G133" i="98" s="1"/>
  <c r="D61" i="103"/>
  <c r="H132" i="103" s="1"/>
  <c r="H133" i="103" s="1"/>
  <c r="G110" i="76"/>
  <c r="D61" i="76"/>
  <c r="H132" i="76" s="1"/>
  <c r="G111" i="93"/>
  <c r="D61" i="93"/>
  <c r="H132" i="93" s="1"/>
  <c r="D35" i="102"/>
  <c r="G133" i="99" l="1"/>
  <c r="D61" i="100"/>
  <c r="H132" i="100" s="1"/>
  <c r="H133" i="100" s="1"/>
  <c r="H133" i="95"/>
  <c r="D105" i="101"/>
  <c r="C42" i="101"/>
  <c r="G113" i="101" s="1"/>
  <c r="C47" i="101"/>
  <c r="G118" i="101" s="1"/>
  <c r="C53" i="101"/>
  <c r="G124" i="101" s="1"/>
  <c r="C41" i="101"/>
  <c r="G112" i="101" s="1"/>
  <c r="C55" i="101"/>
  <c r="G126" i="101" s="1"/>
  <c r="C43" i="101"/>
  <c r="G114" i="101" s="1"/>
  <c r="C50" i="101"/>
  <c r="G121" i="101" s="1"/>
  <c r="C45" i="101"/>
  <c r="G116" i="101" s="1"/>
  <c r="C52" i="101"/>
  <c r="G123" i="101" s="1"/>
  <c r="C39" i="101"/>
  <c r="C58" i="101"/>
  <c r="G129" i="101" s="1"/>
  <c r="G132" i="101"/>
  <c r="C49" i="101"/>
  <c r="G120" i="101" s="1"/>
  <c r="C44" i="101"/>
  <c r="G115" i="101" s="1"/>
  <c r="C48" i="101"/>
  <c r="G119" i="101" s="1"/>
  <c r="C51" i="101"/>
  <c r="G122" i="101" s="1"/>
  <c r="C54" i="101"/>
  <c r="G125" i="101" s="1"/>
  <c r="C56" i="101"/>
  <c r="G127" i="101" s="1"/>
  <c r="C46" i="101"/>
  <c r="G117" i="101" s="1"/>
  <c r="C59" i="101"/>
  <c r="G130" i="101" s="1"/>
  <c r="C57" i="101"/>
  <c r="G128" i="101" s="1"/>
  <c r="C40" i="101"/>
  <c r="G111" i="101" s="1"/>
  <c r="D104" i="102"/>
  <c r="F104" i="102"/>
  <c r="F105" i="102" s="1"/>
  <c r="D36" i="102"/>
  <c r="H133" i="92"/>
  <c r="H133" i="96"/>
  <c r="G133" i="96"/>
  <c r="G133" i="94"/>
  <c r="G133" i="103"/>
  <c r="G133" i="93"/>
  <c r="H133" i="98"/>
  <c r="G133" i="76"/>
  <c r="H133" i="93"/>
  <c r="H133" i="76"/>
  <c r="H133" i="94"/>
  <c r="G133" i="100" l="1"/>
  <c r="D105" i="102"/>
  <c r="C45" i="102"/>
  <c r="G116" i="102" s="1"/>
  <c r="C47" i="102"/>
  <c r="G118" i="102" s="1"/>
  <c r="C42" i="102"/>
  <c r="G113" i="102" s="1"/>
  <c r="C40" i="102"/>
  <c r="G111" i="102" s="1"/>
  <c r="C54" i="102"/>
  <c r="G125" i="102" s="1"/>
  <c r="G132" i="102"/>
  <c r="C52" i="102"/>
  <c r="G123" i="102" s="1"/>
  <c r="C50" i="102"/>
  <c r="G121" i="102" s="1"/>
  <c r="C41" i="102"/>
  <c r="G112" i="102" s="1"/>
  <c r="C43" i="102"/>
  <c r="G114" i="102" s="1"/>
  <c r="C51" i="102"/>
  <c r="G122" i="102" s="1"/>
  <c r="C44" i="102"/>
  <c r="G115" i="102" s="1"/>
  <c r="C56" i="102"/>
  <c r="G127" i="102" s="1"/>
  <c r="C46" i="102"/>
  <c r="G117" i="102" s="1"/>
  <c r="C55" i="102"/>
  <c r="G126" i="102" s="1"/>
  <c r="C59" i="102"/>
  <c r="G130" i="102" s="1"/>
  <c r="C39" i="102"/>
  <c r="C48" i="102"/>
  <c r="G119" i="102" s="1"/>
  <c r="C57" i="102"/>
  <c r="G128" i="102" s="1"/>
  <c r="C49" i="102"/>
  <c r="G120" i="102" s="1"/>
  <c r="C53" i="102"/>
  <c r="G124" i="102" s="1"/>
  <c r="C58" i="102"/>
  <c r="G129" i="102" s="1"/>
  <c r="G110" i="101"/>
  <c r="D61" i="101"/>
  <c r="H132" i="101" s="1"/>
  <c r="G133" i="101" l="1"/>
  <c r="H133" i="101"/>
  <c r="G110" i="102"/>
  <c r="D61" i="102"/>
  <c r="H132" i="102" s="1"/>
  <c r="H133" i="102" l="1"/>
  <c r="G133" i="10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Hervé GUINARD</author>
  </authors>
  <commentList>
    <comment ref="C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Hervé GUINARD:</t>
        </r>
        <r>
          <rPr>
            <sz val="9"/>
            <color indexed="81"/>
            <rFont val="Tahoma"/>
            <family val="2"/>
          </rPr>
          <t xml:space="preserve">
2017 : 10%
2018 : 20%
2019 : 40%
2020 : 60%
2021 : 80%</t>
        </r>
      </text>
    </comment>
    <comment ref="D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Hervé GUINARD:</t>
        </r>
        <r>
          <rPr>
            <sz val="9"/>
            <color indexed="81"/>
            <rFont val="Tahoma"/>
            <family val="2"/>
          </rPr>
          <t xml:space="preserve">
2017 : 1 + C13/0,1
2018 : 1 + C13/0,2
2019 : 1 + C13/0,4
2020 : 1 + C13/0,6
2021 : 1 + C13/0,8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E3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Forcer le montant calculé s'il n'est pas égal à celui figurant sur le justificatif (saisir ce dernier montant)</t>
        </r>
      </text>
    </comment>
  </commentList>
</comments>
</file>

<file path=xl/sharedStrings.xml><?xml version="1.0" encoding="utf-8"?>
<sst xmlns="http://schemas.openxmlformats.org/spreadsheetml/2006/main" count="1079" uniqueCount="160">
  <si>
    <t>Numéro de justi-ficatif (à joindre)</t>
  </si>
  <si>
    <t>Jour</t>
  </si>
  <si>
    <t>DESCRIPTION DE LA MISSION</t>
  </si>
  <si>
    <t>Dont TVA</t>
  </si>
  <si>
    <t>Total</t>
  </si>
  <si>
    <t>Rappel concernant les justificatifs</t>
  </si>
  <si>
    <t>Nombre de km avec le véhicule perso</t>
  </si>
  <si>
    <t>Déplacements</t>
  </si>
  <si>
    <t>TVA déductible</t>
  </si>
  <si>
    <t>TVA</t>
  </si>
  <si>
    <t>Vérifier que le montant calculé correspond à celui qui figure sur le justificatif.</t>
  </si>
  <si>
    <t>Dans le cas contraire, écraser la formule de calcul et saisir le montant figurant sur le justificatif.</t>
  </si>
  <si>
    <t>Si le justificatif ne mentionne pas la TVA, porter zéro dans la colonne TVA (ou effacer la formule).</t>
  </si>
  <si>
    <t>Missions</t>
  </si>
  <si>
    <t>Cadeaux</t>
  </si>
  <si>
    <t>Réceptions</t>
  </si>
  <si>
    <t>Petit équipement</t>
  </si>
  <si>
    <t>Avion</t>
  </si>
  <si>
    <t>Train</t>
  </si>
  <si>
    <t>Taxi</t>
  </si>
  <si>
    <t>Métro, bus, etc.</t>
  </si>
  <si>
    <t>Resto mission</t>
  </si>
  <si>
    <t>Hôtel</t>
  </si>
  <si>
    <t>Péage</t>
  </si>
  <si>
    <t>Parking</t>
  </si>
  <si>
    <t>Nature de la dépense</t>
  </si>
  <si>
    <t>GPL</t>
  </si>
  <si>
    <t>Montant de la dépense</t>
  </si>
  <si>
    <t>Nature de dépense</t>
  </si>
  <si>
    <t>CV</t>
  </si>
  <si>
    <t>&lt; 5000 km</t>
  </si>
  <si>
    <t>&gt; 20000 km</t>
  </si>
  <si>
    <t>TOTAL A REMBOURSER</t>
  </si>
  <si>
    <t>Téléphone</t>
  </si>
  <si>
    <t>TTC</t>
  </si>
  <si>
    <t>HT</t>
  </si>
  <si>
    <t>Sous-totaux</t>
  </si>
  <si>
    <t>TOTAUX</t>
  </si>
  <si>
    <t>Frais postaux &amp; de télécom</t>
  </si>
  <si>
    <t>Schéma d'écriture</t>
  </si>
  <si>
    <t>Fournitures administratives</t>
  </si>
  <si>
    <t>Frais à payer</t>
  </si>
  <si>
    <t>Visa</t>
  </si>
  <si>
    <t>Récapitulatif détaillé par nature</t>
  </si>
  <si>
    <t>Fonctionnement de la colonne TVA</t>
  </si>
  <si>
    <t>Chaque mois</t>
  </si>
  <si>
    <t>Réception</t>
  </si>
  <si>
    <t>od</t>
  </si>
  <si>
    <t>E</t>
  </si>
  <si>
    <t>Date compta</t>
  </si>
  <si>
    <t>Jnal</t>
  </si>
  <si>
    <t>€</t>
  </si>
  <si>
    <t>Cpte</t>
  </si>
  <si>
    <t>Pièce</t>
  </si>
  <si>
    <t>Débit</t>
  </si>
  <si>
    <t>Crédit</t>
  </si>
  <si>
    <t>La date est à saisir sous la forme "J/M".</t>
  </si>
  <si>
    <t>Pour les rubriques pour lesquelles la TVA est déductible, elle se calcule automatiquement.</t>
  </si>
  <si>
    <r>
      <rPr>
        <b/>
        <sz val="10"/>
        <color indexed="12"/>
        <rFont val="Arial"/>
        <family val="2"/>
      </rPr>
      <t>La TVA est déductible</t>
    </r>
    <r>
      <rPr>
        <sz val="10"/>
        <color indexed="12"/>
        <rFont val="Arial"/>
        <family val="2"/>
      </rPr>
      <t xml:space="preserve"> sur les restaurants, péages, parkings, etc., à condition qu'elle soit mentionnée sur le justif.</t>
    </r>
  </si>
  <si>
    <r>
      <rPr>
        <b/>
        <sz val="10"/>
        <color indexed="12"/>
        <rFont val="Arial"/>
        <family val="2"/>
      </rPr>
      <t>La TVA n'est pas déductible</t>
    </r>
    <r>
      <rPr>
        <sz val="10"/>
        <color indexed="12"/>
        <rFont val="Arial"/>
        <family val="2"/>
      </rPr>
      <t xml:space="preserve"> sur les hôtels, ni sur les dépenses de transport de personnes : SNCF, taxi, etc. (les parkings et péages constituent une exception).</t>
    </r>
  </si>
  <si>
    <t>Rappel concernant la TVA</t>
  </si>
  <si>
    <t>N°</t>
  </si>
  <si>
    <t>Libellé</t>
  </si>
  <si>
    <t>De 5001 à 20000 km</t>
  </si>
  <si>
    <t>Forfait fixe 5001 à 20000 km</t>
  </si>
  <si>
    <t>Annuel</t>
  </si>
  <si>
    <t>Mensuel</t>
  </si>
  <si>
    <t>Véhicule personnel : puissance fiscale</t>
  </si>
  <si>
    <t>Coeff.</t>
  </si>
  <si>
    <t>TVA déd.</t>
  </si>
  <si>
    <t>Une ligne par nature de frais. Exemple : un déplacement avec 4 tickets de péage et un parking = 2 lignes (une pour les 4 péages et une pour le parking).</t>
  </si>
  <si>
    <t>1 ou 2 CV : Utiliser la puissance fiscale 3 CV</t>
  </si>
  <si>
    <t>Puissance fiscale du véhicule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</si>
  <si>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</si>
  <si>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</si>
  <si>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</si>
  <si>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</si>
  <si>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</si>
  <si>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</si>
  <si>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</si>
  <si>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</si>
  <si>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</si>
  <si>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</si>
  <si>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</si>
  <si>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</si>
  <si>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Barème fiscal calculé</t>
  </si>
  <si>
    <t>coût / km</t>
  </si>
  <si>
    <t>En début d'année (ou à la première utilisation)</t>
  </si>
  <si>
    <t>Conseil d'utilisation : Un fichier Excel par année et un onglet par mois (ou par mission si vous raisonnez plutôt par mission). En cas de monnaie étrangère, un onglet par monnaie.</t>
  </si>
  <si>
    <t>Coût fixe mensuel</t>
  </si>
  <si>
    <t>Saisir puissance fiscale et km annuel</t>
  </si>
  <si>
    <t>En cas d'utilisation d'une carte bancaire société, faire une note de frais séparée pour les dépenses figurant sur le relevé mensuel de cette carte bancaire.</t>
  </si>
  <si>
    <r>
      <t xml:space="preserve">Kilométrage </t>
    </r>
    <r>
      <rPr>
        <u/>
        <sz val="10"/>
        <rFont val="Arial"/>
        <family val="2"/>
      </rPr>
      <t>annuel</t>
    </r>
    <r>
      <rPr>
        <sz val="10"/>
        <rFont val="Arial"/>
        <family val="2"/>
      </rPr>
      <t xml:space="preserve"> effectué à titre professionnel</t>
    </r>
  </si>
  <si>
    <r>
      <rPr>
        <sz val="10"/>
        <rFont val="Wingdings"/>
        <charset val="2"/>
      </rPr>
      <t>M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Attention</t>
    </r>
    <r>
      <rPr>
        <sz val="10"/>
        <rFont val="Arial"/>
        <family val="2"/>
      </rPr>
      <t xml:space="preserve"> : Ne jamais mélanger sur la même note de frais des dépenses à se faire rembourser et des dépenses payées par la société (carte bancaire avec débit sur le compte de la société notamment).</t>
    </r>
  </si>
  <si>
    <t>Fourn. bureau</t>
  </si>
  <si>
    <t>Retrait liquide</t>
  </si>
  <si>
    <t>Pharmacie</t>
  </si>
  <si>
    <t>Salons, etc.</t>
  </si>
  <si>
    <t>Compte courant d'associé</t>
  </si>
  <si>
    <t>La poste sans TVA</t>
  </si>
  <si>
    <t>Achats matériel, équipement &amp; travaux</t>
  </si>
  <si>
    <t>Attente</t>
  </si>
  <si>
    <t>Compte</t>
  </si>
  <si>
    <t>Location voiture</t>
  </si>
  <si>
    <t>Études (produits concurrence)</t>
  </si>
  <si>
    <t>Locations mobilières (dont voitures)</t>
  </si>
  <si>
    <t>Documentation générale</t>
  </si>
  <si>
    <t>Documentation technique</t>
  </si>
  <si>
    <t>Doc. Générale</t>
  </si>
  <si>
    <t>Doc. Technique</t>
  </si>
  <si>
    <r>
      <t xml:space="preserve">PLAN COMPTABLE </t>
    </r>
    <r>
      <rPr>
        <b/>
        <sz val="10"/>
        <color indexed="10"/>
        <rFont val="Arial"/>
        <family val="2"/>
      </rPr>
      <t>(à confirmer avec EFG)</t>
    </r>
  </si>
  <si>
    <t>Cas particulier des carburants (remboursables uniquement pour des véhicules de fonction) : les règles diffèrent selon la nature du carburant ; le calcul se fait automatiquement.</t>
  </si>
  <si>
    <t>Les justifs seront de préférence agrafés, dans l'ordre, sur des feuilles A4.</t>
  </si>
  <si>
    <t>Cotisations</t>
  </si>
  <si>
    <t>Nb lignes :</t>
  </si>
  <si>
    <t>Cotisation sans TVA</t>
  </si>
  <si>
    <t>Cotisation avec TVA</t>
  </si>
  <si>
    <t>Autre sans TVA</t>
  </si>
  <si>
    <t>Dons, pourboires</t>
  </si>
  <si>
    <t>RP diverses (pourboires, petits dons, etc.)</t>
  </si>
  <si>
    <t>Petit matériel</t>
  </si>
  <si>
    <t>Prod.concurrence</t>
  </si>
  <si>
    <t>Au-delà de 7 CV, utiliser la puissance fiscale 7 CV</t>
  </si>
  <si>
    <t>Entretien véhicules</t>
  </si>
  <si>
    <t>Entretien voiture</t>
  </si>
  <si>
    <t>Frais d'acte et de contentieux</t>
  </si>
  <si>
    <t>Attention : formule différente pour la TVA déductible au débit et les frais à payer au crédit</t>
  </si>
  <si>
    <t>Attention : Pas de doublons dans les N° de comptes</t>
  </si>
  <si>
    <t>Indemnités kilométriques</t>
  </si>
  <si>
    <t>Séminaires, conférences, colloques</t>
  </si>
  <si>
    <t>La Poste avec TVA</t>
  </si>
  <si>
    <r>
      <rPr>
        <b/>
        <i/>
        <u/>
        <sz val="10"/>
        <color rgb="FFFF0000"/>
        <rFont val="Arial"/>
        <family val="2"/>
      </rPr>
      <t>Attention</t>
    </r>
    <r>
      <rPr>
        <b/>
        <i/>
        <sz val="10"/>
        <color rgb="FFFF0000"/>
        <rFont val="Arial"/>
        <family val="2"/>
      </rPr>
      <t xml:space="preserve"> : Pas de doublons dans les libellés</t>
    </r>
  </si>
  <si>
    <t>Autre avec TVA 20%</t>
  </si>
  <si>
    <t>Autre avec TVA 10%</t>
  </si>
  <si>
    <t>Prénom et nom :</t>
  </si>
  <si>
    <t>Saisir en premier la puissance de janvier et le kilométrage annuel.</t>
  </si>
  <si>
    <t>La puissance des autres mois est par défaut égale à celle de janvier.</t>
  </si>
  <si>
    <t>En cas de changement de véhicule en cours d'année, saisir la nouvelle</t>
  </si>
  <si>
    <t>valeur le mois concerné (écraser la formule présente) ; les mois suivants</t>
  </si>
  <si>
    <t>seront automatiquement recalculés (sauf nouveau changement ultérieur).</t>
  </si>
  <si>
    <t>Mois :</t>
  </si>
  <si>
    <r>
      <t xml:space="preserve">    Sur l'onglet "Paramètres", </t>
    </r>
    <r>
      <rPr>
        <sz val="10"/>
        <color indexed="10"/>
        <rFont val="Arial"/>
        <family val="2"/>
      </rPr>
      <t xml:space="preserve">choisir la puissance fiscale (mois par mois) et le kilométrage </t>
    </r>
    <r>
      <rPr>
        <b/>
        <sz val="10"/>
        <color indexed="10"/>
        <rFont val="Arial"/>
        <family val="2"/>
      </rPr>
      <t>annuel</t>
    </r>
    <r>
      <rPr>
        <sz val="10"/>
        <rFont val="Arial"/>
        <family val="2"/>
      </rPr>
      <t xml:space="preserve"> effectué à titre professionnel (moins de 5000 km / 5001 à 20000 km / plus de 20000 km).</t>
    </r>
  </si>
  <si>
    <t>Achats à refact. 20%</t>
  </si>
  <si>
    <t>Achats à refact. 10%</t>
  </si>
  <si>
    <t>Achats à refact. 0%</t>
  </si>
  <si>
    <t>Greffe etc.</t>
  </si>
  <si>
    <t>Timbres fiscaux</t>
  </si>
  <si>
    <t>Droits d'enregistrement et timbres</t>
  </si>
  <si>
    <t>Dépense perso</t>
  </si>
  <si>
    <r>
      <t xml:space="preserve">Pour insérer des lignes supplémentaires, se placer </t>
    </r>
    <r>
      <rPr>
        <b/>
        <i/>
        <sz val="13"/>
        <color indexed="10"/>
        <rFont val="Arial"/>
        <family val="2"/>
      </rPr>
      <t>sur cette ligne ou au-dessus</t>
    </r>
  </si>
  <si>
    <t>2/ Si vous utilisez votre véhicule personnel pour vos déplacements professionnels :</t>
  </si>
  <si>
    <t>Chaque justif doit être numéroté. Il peut y avoir plusieurs justifs par ligne ; dans ce cas, l'indiquer dans la colonne "justifs" ; par exemple : "3 à 7"</t>
  </si>
  <si>
    <t>Les km peuvent être saisis sur n'importe quelle ligne ; ils ne sont pas associés à une nature de dépense. Il n'est donc pas nécessaire de les isoler sur une ligne spécifique.</t>
  </si>
  <si>
    <t>Deux roues : voir EFG</t>
  </si>
  <si>
    <t>Barème kilométrique voitures</t>
  </si>
  <si>
    <t>Frais kilométriques : saisir les km en colonne F. Le montant à rembourser est calculé automatiquement (indiquer préalablement la puissance du véhicule et le kilométrage annuel dans l'onglet "Paramètres").</t>
  </si>
  <si>
    <t>Gazole (VP)</t>
  </si>
  <si>
    <t>Essence (VP)</t>
  </si>
  <si>
    <t>Gazole (VU)</t>
  </si>
  <si>
    <t>Année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</si>
</sst>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dd/mm"/>
    <numFmt numFmtId="165" formatCode="#,##0.00_ ;[Red]\-#,##0.00\ "/>
    <numFmt numFmtId="166" formatCode="#,##0_ ;[Red]\-#,##0\ "/>
    <numFmt numFmtId="167" formatCode="#,##0&quot; km&quot;"/>
    <numFmt numFmtId="168" formatCode="0.000"/>
    <numFmt numFmtId="169" formatCode="#,##0&quot; CV&quot;"/>
    <numFmt numFmtId="170" formatCode="0.000&quot; €/km&quot;"/>
    <numFmt numFmtId="171" formatCode="0.0%"/>
    <numFmt numFmtId="172" formatCode="General&quot; CV&quot;"/>
    <numFmt numFmtId="173" formatCode="_-* #,##0.00\ [$€-40C]_-;\-* #,##0.00\ [$€-40C]_-;_-* &quot;-&quot;??\ [$€-40C]_-;_-@_-"/>
    <numFmt numFmtId="174" formatCode="_-* #,##0\ [$€-40C]_-;\-* #,##0\ [$€-40C]_-;_-* &quot;-&quot;??\ [$€-40C]_-;_-@_-"/>
    <numFmt numFmtId="175" formatCode="0.00&quot; €/m&quot;"/>
  </numFmts>
  <fonts count="38" x14ac:knownFonts="1"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0"/>
      <name val="Book Antiqua"/>
      <family val="1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Wingdings"/>
      <charset val="2"/>
    </font>
    <font>
      <b/>
      <i/>
      <sz val="13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Book Antiqua"/>
      <family val="1"/>
    </font>
    <font>
      <b/>
      <u/>
      <sz val="14"/>
      <color rgb="FF6600FF"/>
      <name val="Arial"/>
      <family val="2"/>
    </font>
    <font>
      <sz val="10"/>
      <color rgb="FF6600FF"/>
      <name val="Arial"/>
      <family val="2"/>
    </font>
    <font>
      <i/>
      <sz val="10"/>
      <color rgb="FF6600FF"/>
      <name val="Arial"/>
      <family val="2"/>
    </font>
    <font>
      <u/>
      <sz val="10"/>
      <color rgb="FF6600FF"/>
      <name val="Arial"/>
      <family val="2"/>
    </font>
    <font>
      <b/>
      <sz val="10"/>
      <color rgb="FF6600FF"/>
      <name val="Arial"/>
      <family val="2"/>
    </font>
    <font>
      <b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3">
    <xf numFmtId="0" fontId="0" fillId="0" borderId="0" applyFill="0" applyBorder="0"/>
    <xf numFmtId="3" fontId="1" fillId="0" borderId="0" applyFill="0" applyBorder="0">
      <alignment vertical="center"/>
    </xf>
    <xf numFmtId="0" fontId="1" fillId="0" borderId="0" applyFill="0" applyBorder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7" fontId="6" fillId="0" borderId="1" xfId="0" applyNumberFormat="1" applyFont="1" applyBorder="1" applyAlignment="1" applyProtection="1">
      <alignment vertical="center" wrapText="1"/>
      <protection locked="0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1">
      <alignment vertical="center"/>
    </xf>
    <xf numFmtId="3" fontId="1" fillId="0" borderId="0" xfId="1" applyFont="1">
      <alignment vertical="center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 applyProtection="1">
      <alignment vertical="center" wrapText="1"/>
      <protection locked="0"/>
    </xf>
    <xf numFmtId="165" fontId="4" fillId="0" borderId="3" xfId="0" applyNumberFormat="1" applyFont="1" applyBorder="1" applyAlignment="1" applyProtection="1">
      <alignment vertical="center" wrapText="1"/>
      <protection locked="0"/>
    </xf>
    <xf numFmtId="0" fontId="1" fillId="0" borderId="0" xfId="2"/>
    <xf numFmtId="0" fontId="1" fillId="0" borderId="4" xfId="2" applyFont="1" applyBorder="1"/>
    <xf numFmtId="0" fontId="1" fillId="0" borderId="4" xfId="2" applyFont="1" applyBorder="1" applyAlignment="1">
      <alignment horizontal="center"/>
    </xf>
    <xf numFmtId="168" fontId="1" fillId="0" borderId="4" xfId="2" applyNumberFormat="1" applyFont="1" applyBorder="1"/>
    <xf numFmtId="16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7" xfId="0" applyNumberFormat="1" applyFont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Border="1" applyAlignment="1" applyProtection="1">
      <alignment vertical="center" wrapText="1"/>
      <protection locked="0"/>
    </xf>
    <xf numFmtId="165" fontId="4" fillId="0" borderId="9" xfId="0" applyNumberFormat="1" applyFont="1" applyBorder="1" applyAlignment="1" applyProtection="1">
      <alignment vertical="center" wrapText="1"/>
      <protection locked="0"/>
    </xf>
    <xf numFmtId="165" fontId="4" fillId="0" borderId="10" xfId="0" applyNumberFormat="1" applyFont="1" applyBorder="1" applyAlignment="1" applyProtection="1">
      <alignment vertical="center" wrapText="1"/>
      <protection locked="0"/>
    </xf>
    <xf numFmtId="165" fontId="4" fillId="0" borderId="7" xfId="0" applyNumberFormat="1" applyFont="1" applyBorder="1" applyAlignment="1" applyProtection="1">
      <alignment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5" xfId="0" applyNumberFormat="1" applyFont="1" applyBorder="1" applyAlignment="1" applyProtection="1">
      <alignment vertical="center" wrapText="1"/>
      <protection locked="0"/>
    </xf>
    <xf numFmtId="165" fontId="4" fillId="0" borderId="4" xfId="0" applyNumberFormat="1" applyFont="1" applyBorder="1" applyAlignment="1" applyProtection="1">
      <alignment vertical="center" wrapText="1"/>
      <protection locked="0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167" fontId="5" fillId="0" borderId="12" xfId="0" applyNumberFormat="1" applyFont="1" applyBorder="1" applyAlignment="1" applyProtection="1">
      <alignment horizontal="center" vertical="center" wrapText="1"/>
      <protection locked="0"/>
    </xf>
    <xf numFmtId="165" fontId="4" fillId="0" borderId="13" xfId="0" applyNumberFormat="1" applyFont="1" applyBorder="1" applyAlignment="1" applyProtection="1">
      <alignment vertical="center" wrapText="1"/>
      <protection locked="0"/>
    </xf>
    <xf numFmtId="165" fontId="4" fillId="0" borderId="14" xfId="0" applyNumberFormat="1" applyFont="1" applyBorder="1" applyAlignment="1" applyProtection="1">
      <alignment vertical="center" wrapText="1"/>
      <protection locked="0"/>
    </xf>
    <xf numFmtId="167" fontId="6" fillId="0" borderId="12" xfId="0" applyNumberFormat="1" applyFont="1" applyBorder="1" applyAlignment="1" applyProtection="1">
      <alignment vertical="center" wrapText="1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67" fontId="5" fillId="0" borderId="16" xfId="0" applyNumberFormat="1" applyFont="1" applyBorder="1" applyAlignment="1" applyProtection="1">
      <alignment horizontal="center" vertical="center" wrapText="1"/>
      <protection locked="0"/>
    </xf>
    <xf numFmtId="165" fontId="4" fillId="0" borderId="17" xfId="0" applyNumberFormat="1" applyFont="1" applyBorder="1" applyAlignment="1" applyProtection="1">
      <alignment vertical="center" wrapText="1"/>
      <protection locked="0"/>
    </xf>
    <xf numFmtId="165" fontId="4" fillId="0" borderId="18" xfId="0" applyNumberFormat="1" applyFont="1" applyBorder="1" applyAlignment="1" applyProtection="1">
      <alignment vertical="center" wrapText="1"/>
      <protection locked="0"/>
    </xf>
    <xf numFmtId="167" fontId="6" fillId="0" borderId="16" xfId="0" applyNumberFormat="1" applyFont="1" applyBorder="1" applyAlignment="1" applyProtection="1">
      <alignment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165" fontId="4" fillId="0" borderId="6" xfId="0" applyNumberFormat="1" applyFont="1" applyBorder="1" applyAlignment="1" applyProtection="1">
      <alignment vertical="center" wrapText="1"/>
      <protection locked="0"/>
    </xf>
    <xf numFmtId="165" fontId="4" fillId="0" borderId="19" xfId="0" applyNumberFormat="1" applyFont="1" applyBorder="1" applyAlignment="1" applyProtection="1">
      <alignment vertical="center" wrapText="1"/>
      <protection locked="0"/>
    </xf>
    <xf numFmtId="170" fontId="5" fillId="0" borderId="20" xfId="0" applyNumberFormat="1" applyFont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65" fontId="2" fillId="3" borderId="24" xfId="0" applyNumberFormat="1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0" fillId="0" borderId="4" xfId="2" applyFont="1" applyBorder="1"/>
    <xf numFmtId="0" fontId="5" fillId="0" borderId="26" xfId="2" applyFont="1" applyBorder="1" applyAlignment="1">
      <alignment horizontal="center" vertical="center" wrapText="1"/>
    </xf>
    <xf numFmtId="3" fontId="0" fillId="0" borderId="0" xfId="1" applyFont="1">
      <alignment vertical="center"/>
    </xf>
    <xf numFmtId="3" fontId="25" fillId="0" borderId="0" xfId="1" applyFont="1">
      <alignment vertical="center"/>
    </xf>
    <xf numFmtId="3" fontId="26" fillId="0" borderId="0" xfId="1" applyFont="1">
      <alignment vertical="center"/>
    </xf>
    <xf numFmtId="3" fontId="27" fillId="0" borderId="0" xfId="1" applyFont="1">
      <alignment vertical="center"/>
    </xf>
    <xf numFmtId="3" fontId="28" fillId="0" borderId="0" xfId="1" applyFont="1">
      <alignment vertical="center"/>
    </xf>
    <xf numFmtId="3" fontId="29" fillId="0" borderId="0" xfId="1" applyFont="1">
      <alignment vertical="center"/>
    </xf>
    <xf numFmtId="3" fontId="7" fillId="0" borderId="0" xfId="1" applyFont="1">
      <alignment vertical="center"/>
    </xf>
    <xf numFmtId="0" fontId="5" fillId="0" borderId="1" xfId="2" applyFont="1" applyBorder="1" applyAlignment="1">
      <alignment horizontal="center" vertical="center" wrapText="1"/>
    </xf>
    <xf numFmtId="171" fontId="1" fillId="0" borderId="4" xfId="2" applyNumberFormat="1" applyFont="1" applyBorder="1"/>
    <xf numFmtId="171" fontId="0" fillId="0" borderId="4" xfId="2" applyNumberFormat="1" applyFont="1" applyBorder="1"/>
    <xf numFmtId="0" fontId="19" fillId="0" borderId="26" xfId="2" applyFont="1" applyBorder="1" applyAlignment="1">
      <alignment horizontal="center" vertical="center" wrapText="1"/>
    </xf>
    <xf numFmtId="173" fontId="20" fillId="0" borderId="4" xfId="2" applyNumberFormat="1" applyFont="1" applyBorder="1"/>
    <xf numFmtId="174" fontId="20" fillId="0" borderId="4" xfId="2" applyNumberFormat="1" applyFont="1" applyBorder="1"/>
    <xf numFmtId="0" fontId="0" fillId="0" borderId="1" xfId="2" applyFont="1" applyBorder="1" applyAlignment="1">
      <alignment horizontal="center" vertical="center" wrapText="1"/>
    </xf>
    <xf numFmtId="0" fontId="1" fillId="0" borderId="0" xfId="2" applyBorder="1"/>
    <xf numFmtId="0" fontId="0" fillId="0" borderId="27" xfId="2" applyFont="1" applyBorder="1"/>
    <xf numFmtId="0" fontId="0" fillId="0" borderId="28" xfId="2" applyFont="1" applyBorder="1"/>
    <xf numFmtId="0" fontId="0" fillId="0" borderId="29" xfId="2" applyFont="1" applyBorder="1"/>
    <xf numFmtId="0" fontId="0" fillId="0" borderId="8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 wrapText="1"/>
    </xf>
    <xf numFmtId="170" fontId="1" fillId="0" borderId="30" xfId="2" applyNumberFormat="1" applyBorder="1"/>
    <xf numFmtId="175" fontId="1" fillId="0" borderId="31" xfId="2" applyNumberFormat="1" applyBorder="1"/>
    <xf numFmtId="170" fontId="1" fillId="0" borderId="8" xfId="2" applyNumberFormat="1" applyBorder="1"/>
    <xf numFmtId="175" fontId="1" fillId="0" borderId="10" xfId="2" applyNumberFormat="1" applyBorder="1"/>
    <xf numFmtId="170" fontId="1" fillId="0" borderId="32" xfId="2" applyNumberFormat="1" applyBorder="1"/>
    <xf numFmtId="175" fontId="1" fillId="0" borderId="33" xfId="2" applyNumberFormat="1" applyBorder="1"/>
    <xf numFmtId="0" fontId="14" fillId="0" borderId="0" xfId="2" applyFont="1"/>
    <xf numFmtId="0" fontId="31" fillId="0" borderId="0" xfId="2" applyFont="1" applyBorder="1" applyAlignment="1">
      <alignment wrapText="1"/>
    </xf>
    <xf numFmtId="0" fontId="32" fillId="0" borderId="0" xfId="2" applyFont="1" applyBorder="1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center" vertical="center" wrapText="1"/>
    </xf>
    <xf numFmtId="1" fontId="1" fillId="0" borderId="4" xfId="2" applyNumberFormat="1" applyFont="1" applyBorder="1"/>
    <xf numFmtId="0" fontId="5" fillId="0" borderId="27" xfId="0" applyFont="1" applyBorder="1" applyAlignment="1" applyProtection="1">
      <alignment vertical="center" wrapText="1"/>
      <protection locked="0"/>
    </xf>
    <xf numFmtId="165" fontId="4" fillId="0" borderId="34" xfId="0" applyNumberFormat="1" applyFont="1" applyBorder="1" applyAlignment="1" applyProtection="1">
      <alignment vertical="center" wrapText="1"/>
      <protection locked="0"/>
    </xf>
    <xf numFmtId="1" fontId="0" fillId="0" borderId="4" xfId="2" applyNumberFormat="1" applyFont="1" applyBorder="1"/>
    <xf numFmtId="0" fontId="2" fillId="3" borderId="21" xfId="0" applyFont="1" applyFill="1" applyBorder="1" applyAlignment="1">
      <alignment horizontal="center" vertical="center"/>
    </xf>
    <xf numFmtId="14" fontId="0" fillId="3" borderId="27" xfId="0" applyNumberForma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4" fontId="0" fillId="3" borderId="28" xfId="0" applyNumberForma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32" fillId="0" borderId="21" xfId="2" applyFont="1" applyBorder="1" applyAlignment="1">
      <alignment horizontal="centerContinuous"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65" fontId="4" fillId="5" borderId="4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Alignment="1">
      <alignment vertical="center"/>
    </xf>
    <xf numFmtId="0" fontId="0" fillId="0" borderId="27" xfId="0" quotePrefix="1" applyFont="1" applyBorder="1" applyAlignment="1" applyProtection="1">
      <alignment vertical="center"/>
      <protection locked="0"/>
    </xf>
    <xf numFmtId="165" fontId="4" fillId="5" borderId="5" xfId="0" applyNumberFormat="1" applyFont="1" applyFill="1" applyBorder="1" applyAlignment="1" applyProtection="1">
      <alignment vertical="center"/>
      <protection locked="0"/>
    </xf>
    <xf numFmtId="165" fontId="4" fillId="5" borderId="8" xfId="0" applyNumberFormat="1" applyFont="1" applyFill="1" applyBorder="1" applyAlignment="1" applyProtection="1">
      <alignment vertical="center" wrapText="1"/>
      <protection locked="0"/>
    </xf>
    <xf numFmtId="165" fontId="4" fillId="5" borderId="10" xfId="0" applyNumberFormat="1" applyFont="1" applyFill="1" applyBorder="1" applyAlignment="1" applyProtection="1">
      <alignment vertical="center" wrapText="1"/>
      <protection locked="0"/>
    </xf>
    <xf numFmtId="165" fontId="4" fillId="2" borderId="9" xfId="0" applyNumberFormat="1" applyFont="1" applyFill="1" applyBorder="1" applyAlignment="1" applyProtection="1">
      <alignment vertical="center" wrapText="1"/>
      <protection locked="0"/>
    </xf>
    <xf numFmtId="0" fontId="30" fillId="0" borderId="0" xfId="2" applyFont="1"/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4" xfId="2" applyNumberFormat="1" applyFont="1" applyBorder="1"/>
    <xf numFmtId="2" fontId="1" fillId="5" borderId="4" xfId="2" applyNumberFormat="1" applyFont="1" applyFill="1" applyBorder="1"/>
    <xf numFmtId="171" fontId="1" fillId="5" borderId="4" xfId="2" applyNumberFormat="1" applyFont="1" applyFill="1" applyBorder="1"/>
    <xf numFmtId="0" fontId="2" fillId="0" borderId="0" xfId="0" applyFont="1" applyAlignment="1">
      <alignment horizontal="right" vertical="center"/>
    </xf>
    <xf numFmtId="0" fontId="33" fillId="0" borderId="43" xfId="0" applyFont="1" applyBorder="1" applyAlignment="1">
      <alignment horizontal="center" vertical="center"/>
    </xf>
    <xf numFmtId="14" fontId="0" fillId="3" borderId="29" xfId="0" applyNumberFormat="1" applyFill="1" applyBorder="1" applyAlignment="1">
      <alignment horizontal="center"/>
    </xf>
    <xf numFmtId="0" fontId="14" fillId="0" borderId="0" xfId="2" applyFont="1" applyBorder="1" applyAlignment="1">
      <alignment vertical="center"/>
    </xf>
    <xf numFmtId="172" fontId="30" fillId="6" borderId="30" xfId="2" applyNumberFormat="1" applyFont="1" applyFill="1" applyBorder="1" applyAlignment="1">
      <alignment horizontal="center" vertical="center"/>
    </xf>
    <xf numFmtId="172" fontId="30" fillId="6" borderId="8" xfId="2" applyNumberFormat="1" applyFont="1" applyFill="1" applyBorder="1" applyAlignment="1">
      <alignment horizontal="center" vertical="center"/>
    </xf>
    <xf numFmtId="172" fontId="30" fillId="6" borderId="32" xfId="2" applyNumberFormat="1" applyFont="1" applyFill="1" applyBorder="1" applyAlignment="1">
      <alignment horizontal="center" vertical="center"/>
    </xf>
    <xf numFmtId="0" fontId="30" fillId="6" borderId="43" xfId="2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horizontal="right" vertical="top"/>
    </xf>
    <xf numFmtId="0" fontId="32" fillId="0" borderId="21" xfId="2" applyFont="1" applyBorder="1" applyAlignment="1">
      <alignment horizontal="center" vertical="center"/>
    </xf>
    <xf numFmtId="172" fontId="30" fillId="6" borderId="41" xfId="2" applyNumberFormat="1" applyFont="1" applyFill="1" applyBorder="1" applyAlignment="1">
      <alignment vertical="center"/>
    </xf>
    <xf numFmtId="172" fontId="30" fillId="6" borderId="42" xfId="2" applyNumberFormat="1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14" fillId="0" borderId="21" xfId="2" applyFont="1" applyBorder="1"/>
    <xf numFmtId="0" fontId="5" fillId="0" borderId="35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14" fillId="0" borderId="21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5" fillId="0" borderId="35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6" xfId="2" applyFont="1" applyBorder="1" applyAlignment="1">
      <alignment horizontal="center"/>
    </xf>
    <xf numFmtId="0" fontId="19" fillId="0" borderId="35" xfId="2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172" fontId="30" fillId="6" borderId="31" xfId="2" applyNumberFormat="1" applyFont="1" applyFill="1" applyBorder="1" applyAlignment="1">
      <alignment horizontal="center" vertical="center"/>
    </xf>
    <xf numFmtId="172" fontId="30" fillId="6" borderId="10" xfId="2" applyNumberFormat="1" applyFont="1" applyFill="1" applyBorder="1" applyAlignment="1">
      <alignment horizontal="center" vertical="center"/>
    </xf>
    <xf numFmtId="172" fontId="30" fillId="6" borderId="33" xfId="2" applyNumberFormat="1" applyFont="1" applyFill="1" applyBorder="1" applyAlignment="1">
      <alignment horizontal="center" vertical="center"/>
    </xf>
    <xf numFmtId="164" fontId="10" fillId="0" borderId="36" xfId="0" applyNumberFormat="1" applyFont="1" applyBorder="1" applyAlignment="1" applyProtection="1">
      <alignment vertical="center" wrapText="1"/>
      <protection locked="0"/>
    </xf>
    <xf numFmtId="164" fontId="10" fillId="0" borderId="37" xfId="0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65" fontId="22" fillId="4" borderId="38" xfId="0" applyNumberFormat="1" applyFont="1" applyFill="1" applyBorder="1" applyAlignment="1" applyProtection="1">
      <alignment horizontal="center" vertical="center" wrapText="1"/>
      <protection locked="0"/>
    </xf>
    <xf numFmtId="165" fontId="22" fillId="4" borderId="39" xfId="0" applyNumberFormat="1" applyFont="1" applyFill="1" applyBorder="1" applyAlignment="1" applyProtection="1">
      <alignment horizontal="center" vertical="center" wrapText="1"/>
      <protection locked="0"/>
    </xf>
    <xf numFmtId="165" fontId="22" fillId="4" borderId="40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0" applyNumberFormat="1" applyFont="1" applyBorder="1" applyAlignment="1" applyProtection="1">
      <alignment vertical="center" wrapText="1"/>
      <protection locked="0"/>
    </xf>
    <xf numFmtId="165" fontId="4" fillId="0" borderId="26" xfId="0" applyNumberFormat="1" applyFont="1" applyBorder="1" applyAlignment="1" applyProtection="1">
      <alignment vertical="center" wrapText="1"/>
      <protection locked="0"/>
    </xf>
    <xf numFmtId="166" fontId="4" fillId="0" borderId="6" xfId="0" applyNumberFormat="1" applyFont="1" applyBorder="1" applyAlignment="1" applyProtection="1">
      <alignment horizontal="center" vertical="center" wrapText="1"/>
      <protection locked="0"/>
    </xf>
    <xf numFmtId="166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29" xfId="0" applyNumberFormat="1" applyFont="1" applyBorder="1" applyAlignment="1" applyProtection="1">
      <alignment vertical="center" wrapText="1"/>
      <protection locked="0"/>
    </xf>
    <xf numFmtId="164" fontId="9" fillId="0" borderId="22" xfId="0" applyNumberFormat="1" applyFont="1" applyBorder="1" applyAlignment="1" applyProtection="1">
      <alignment vertical="center" wrapText="1"/>
      <protection locked="0"/>
    </xf>
    <xf numFmtId="164" fontId="9" fillId="0" borderId="35" xfId="0" applyNumberFormat="1" applyFont="1" applyBorder="1" applyAlignment="1" applyProtection="1">
      <alignment vertical="center" wrapText="1"/>
      <protection locked="0"/>
    </xf>
    <xf numFmtId="164" fontId="9" fillId="0" borderId="26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Fill="1" applyBorder="1" applyAlignment="1" applyProtection="1">
      <alignment vertical="top"/>
      <protection locked="0"/>
    </xf>
    <xf numFmtId="165" fontId="7" fillId="0" borderId="21" xfId="0" applyNumberFormat="1" applyFont="1" applyFill="1" applyBorder="1" applyAlignment="1" applyProtection="1">
      <alignment vertical="top"/>
      <protection locked="0"/>
    </xf>
    <xf numFmtId="165" fontId="7" fillId="0" borderId="22" xfId="0" applyNumberFormat="1" applyFont="1" applyFill="1" applyBorder="1" applyAlignment="1" applyProtection="1">
      <alignment vertical="top"/>
      <protection locked="0"/>
    </xf>
    <xf numFmtId="165" fontId="7" fillId="0" borderId="24" xfId="0" applyNumberFormat="1" applyFont="1" applyFill="1" applyBorder="1" applyAlignment="1" applyProtection="1">
      <alignment vertical="top"/>
      <protection locked="0"/>
    </xf>
    <xf numFmtId="165" fontId="7" fillId="0" borderId="25" xfId="0" applyNumberFormat="1" applyFont="1" applyFill="1" applyBorder="1" applyAlignment="1" applyProtection="1">
      <alignment vertical="top"/>
      <protection locked="0"/>
    </xf>
    <xf numFmtId="165" fontId="4" fillId="0" borderId="35" xfId="0" applyNumberFormat="1" applyFont="1" applyBorder="1" applyAlignment="1" applyProtection="1">
      <alignment horizontal="center" vertical="center" wrapText="1"/>
      <protection locked="0"/>
    </xf>
    <xf numFmtId="165" fontId="4" fillId="0" borderId="26" xfId="0" applyNumberFormat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_Modèle Excel" xfId="1" xr:uid="{00000000-0005-0000-0000-000001000000}"/>
    <cellStyle name="Normal_Modèle Excel_1" xfId="2" xr:uid="{00000000-0005-0000-0000-000002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1004735"/>
          <a:ext cx="6750152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525" y="1006271"/>
          <a:ext cx="6770738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6146</xdr:rowOff>
    </xdr:from>
    <xdr:to>
      <xdr:col>6</xdr:col>
      <xdr:colOff>712838</xdr:colOff>
      <xdr:row>3</xdr:row>
      <xdr:rowOff>331838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525" y="1006271"/>
          <a:ext cx="6742163" cy="325692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i="1"/>
            <a:t>Pour insérer des</a:t>
          </a:r>
          <a:r>
            <a:rPr lang="fr-FR" sz="1600" b="1" i="1" baseline="0"/>
            <a:t> lignes supplémentaires, se placer </a:t>
          </a:r>
          <a:r>
            <a:rPr lang="fr-FR" sz="1600" b="1" i="1" baseline="0">
              <a:solidFill>
                <a:srgbClr val="FF0000"/>
              </a:solidFill>
            </a:rPr>
            <a:t>au-dessous</a:t>
          </a:r>
          <a:r>
            <a:rPr lang="fr-FR" sz="1600" b="1" i="1" baseline="0"/>
            <a:t> de cette ligne</a:t>
          </a:r>
          <a:endParaRPr lang="fr-FR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27"/>
  <sheetViews>
    <sheetView showGridLines="0" tabSelected="1" zoomScaleNormal="100" workbookViewId="0"/>
  </sheetViews>
  <sheetFormatPr baseColWidth="10" defaultRowHeight="12.75" x14ac:dyDescent="0.2"/>
  <cols>
    <col min="1" max="1" width="175.28515625" style="5" bestFit="1" customWidth="1"/>
    <col min="2" max="16384" width="11.42578125" style="5"/>
  </cols>
  <sheetData>
    <row r="1" spans="1:1" ht="15.75" x14ac:dyDescent="0.2">
      <c r="A1" s="62" t="s">
        <v>87</v>
      </c>
    </row>
    <row r="2" spans="1:1" x14ac:dyDescent="0.2">
      <c r="A2" s="56" t="str">
        <f>"1/ Saisir vos nom et prénom dans l'onglet 'paramètres', en "&amp;ADDRESS(ROW(Paramètres!P21),COLUMN(Paramètres!P21))</f>
        <v>1/ Saisir vos nom et prénom dans l'onglet 'paramètres', en $P$21</v>
      </c>
    </row>
    <row r="3" spans="1:1" x14ac:dyDescent="0.2">
      <c r="A3" s="56" t="s">
        <v>150</v>
      </c>
    </row>
    <row r="4" spans="1:1" x14ac:dyDescent="0.2">
      <c r="A4" s="56" t="s">
        <v>141</v>
      </c>
    </row>
    <row r="5" spans="1:1" x14ac:dyDescent="0.2">
      <c r="A5" s="6"/>
    </row>
    <row r="6" spans="1:1" ht="15.75" x14ac:dyDescent="0.2">
      <c r="A6" s="62" t="s">
        <v>45</v>
      </c>
    </row>
    <row r="7" spans="1:1" x14ac:dyDescent="0.2">
      <c r="A7" s="56" t="s">
        <v>88</v>
      </c>
    </row>
    <row r="8" spans="1:1" x14ac:dyDescent="0.2">
      <c r="A8" s="56" t="s">
        <v>91</v>
      </c>
    </row>
    <row r="9" spans="1:1" x14ac:dyDescent="0.2">
      <c r="A9" s="56" t="s">
        <v>93</v>
      </c>
    </row>
    <row r="10" spans="1:1" x14ac:dyDescent="0.2">
      <c r="A10" s="56" t="s">
        <v>70</v>
      </c>
    </row>
    <row r="11" spans="1:1" x14ac:dyDescent="0.2">
      <c r="A11" s="56" t="s">
        <v>155</v>
      </c>
    </row>
    <row r="12" spans="1:1" x14ac:dyDescent="0.2">
      <c r="A12" s="56" t="s">
        <v>152</v>
      </c>
    </row>
    <row r="13" spans="1:1" x14ac:dyDescent="0.2">
      <c r="A13" s="56" t="s">
        <v>56</v>
      </c>
    </row>
    <row r="14" spans="1:1" x14ac:dyDescent="0.2">
      <c r="A14" s="6"/>
    </row>
    <row r="15" spans="1:1" ht="18" x14ac:dyDescent="0.2">
      <c r="A15" s="57" t="s">
        <v>60</v>
      </c>
    </row>
    <row r="16" spans="1:1" x14ac:dyDescent="0.2">
      <c r="A16" s="58" t="s">
        <v>58</v>
      </c>
    </row>
    <row r="17" spans="1:1" x14ac:dyDescent="0.2">
      <c r="A17" s="58" t="s">
        <v>59</v>
      </c>
    </row>
    <row r="18" spans="1:1" x14ac:dyDescent="0.2">
      <c r="A18" s="59" t="s">
        <v>111</v>
      </c>
    </row>
    <row r="19" spans="1:1" x14ac:dyDescent="0.2">
      <c r="A19" s="60" t="s">
        <v>44</v>
      </c>
    </row>
    <row r="20" spans="1:1" x14ac:dyDescent="0.2">
      <c r="A20" s="58" t="s">
        <v>57</v>
      </c>
    </row>
    <row r="21" spans="1:1" x14ac:dyDescent="0.2">
      <c r="A21" s="61" t="s">
        <v>10</v>
      </c>
    </row>
    <row r="22" spans="1:1" x14ac:dyDescent="0.2">
      <c r="A22" s="61" t="s">
        <v>11</v>
      </c>
    </row>
    <row r="23" spans="1:1" x14ac:dyDescent="0.2">
      <c r="A23" s="61" t="s">
        <v>12</v>
      </c>
    </row>
    <row r="24" spans="1:1" x14ac:dyDescent="0.2">
      <c r="A24" s="58"/>
    </row>
    <row r="25" spans="1:1" ht="18" x14ac:dyDescent="0.2">
      <c r="A25" s="57" t="s">
        <v>5</v>
      </c>
    </row>
    <row r="26" spans="1:1" x14ac:dyDescent="0.2">
      <c r="A26" s="58" t="s">
        <v>151</v>
      </c>
    </row>
    <row r="27" spans="1:1" x14ac:dyDescent="0.2">
      <c r="A27" s="58" t="s">
        <v>112</v>
      </c>
    </row>
  </sheetData>
  <printOptions horizontalCentered="1"/>
  <pageMargins left="0.39370078740157483" right="0.39370078740157483" top="1.3779527559055118" bottom="0.55118110236220474" header="0.51181102362204722" footer="0.27559055118110237"/>
  <pageSetup paperSize="9" scale="97" orientation="landscape" horizontalDpi="300" verticalDpi="300" r:id="rId1"/>
  <headerFooter alignWithMargins="0">
    <oddHeader xml:space="preserve">&amp;L&amp;"Book Antiqua,Gras"&amp;18 &amp;C&amp;"Book Antiqua,Gras"&amp;18&amp;F - &amp;A&amp;R&amp;"Book Antiqua,Gras"&amp;18 </oddHeader>
    <oddFooter xml:space="preserve">&amp;L&amp;"Arial,Italique"&amp;8 &amp;C&amp;"Arial,Italique"&amp;8 &amp;R&amp;"Arial,Italique"&amp;8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08/2020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8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44074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08/2020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44074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08/2020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44074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08/2020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44074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08/2020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44074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08/2020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44074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08/2020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44074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08/2020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44074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08/2020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44074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08/2020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44074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08/2020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44074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08/2020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44074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08/2020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44074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08/2020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44074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08/2020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44074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08/2020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44074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08/2020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44074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08/2020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44074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08/2020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44074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08/2020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44074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08/2020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44074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08/2020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44074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08/2020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44074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08/2020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4" priority="1" stopIfTrue="1" operator="containsText" text="Puissance non saisie">
      <formula>NOT(ISERROR(SEARCH("Puissance non saisie",C35)))</formula>
    </cfRule>
  </conditionalFormatting>
  <dataValidations disablePrompts="1" count="1">
    <dataValidation type="list" allowBlank="1" showInputMessage="1" showErrorMessage="1" errorTitle="Nature de la dépense" error="Veuillez sélectionner une valeur autorisée" promptTitle="Nature" sqref="C4:C32" xr:uid="{00000000-0002-0000-09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09/2020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9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44104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09/2020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44104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09/2020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44104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09/2020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44104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09/2020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44104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09/2020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44104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09/2020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44104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09/2020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44104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09/2020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44104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09/2020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44104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09/2020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44104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09/2020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44104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09/2020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44104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09/2020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44104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09/2020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44104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09/2020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44104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09/2020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44104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09/2020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44104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09/2020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44104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09/2020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44104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09/2020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44104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09/2020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44104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09/2020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44104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09/2020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3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A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10/2020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10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44135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10/2020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44135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10/2020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44135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10/2020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44135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10/2020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44135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10/2020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44135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10/2020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44135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10/2020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44135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10/2020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44135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10/2020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44135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10/2020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44135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10/2020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44135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10/2020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44135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10/2020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44135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10/2020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44135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10/2020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44135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10/2020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44135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10/2020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44135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10/2020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44135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10/2020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44135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10/2020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44135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10/2020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44135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10/2020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44135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10/2020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2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B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11/2020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11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44165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11/2020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44165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11/2020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44165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11/2020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44165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11/2020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44165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11/2020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44165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11/2020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44165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11/2020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44165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11/2020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44165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11/2020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44165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11/2020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44165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11/2020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44165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11/2020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44165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11/2020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44165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11/2020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44165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11/2020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44165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11/2020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44165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11/2020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44165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11/2020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44165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11/2020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44165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11/2020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44165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11/2020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44165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11/2020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44165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11/2020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1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C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A5" sqref="A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12/2020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12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44196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12/2020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44196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12/2020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44196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12/2020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44196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12/2020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44196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12/2020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44196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12/2020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44196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12/2020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44196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12/2020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44196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12/2020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44196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12/2020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44196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12/2020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44196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12/2020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44196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12/2020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44196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12/2020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44196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12/2020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44196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12/2020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44196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12/2020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44196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12/2020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44196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12/2020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44196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12/2020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44196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12/2020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44196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12/2020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44196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12/2020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0" priority="1" stopIfTrue="1" operator="containsText" text="Puissance non saisie">
      <formula>NOT(ISERROR(SEARCH("Puissance non saisie",C35)))</formula>
    </cfRule>
  </conditionalFormatting>
  <dataValidations disablePrompts="1" count="1">
    <dataValidation type="list" allowBlank="1" showInputMessage="1" showErrorMessage="1" errorTitle="Nature de la dépense" error="Veuillez sélectionner une valeur autorisée" promptTitle="Nature" sqref="C4:C32" xr:uid="{00000000-0002-0000-0D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7030A0"/>
    <pageSetUpPr fitToPage="1"/>
  </sheetPr>
  <dimension ref="A1:R42"/>
  <sheetViews>
    <sheetView showGridLines="0" zoomScaleNormal="100" workbookViewId="0">
      <selection activeCell="P21" sqref="P21:Q21"/>
    </sheetView>
  </sheetViews>
  <sheetFormatPr baseColWidth="10" defaultRowHeight="12.75" x14ac:dyDescent="0.2"/>
  <cols>
    <col min="1" max="1" width="3" style="11" bestFit="1" customWidth="1"/>
    <col min="2" max="2" width="17.28515625" style="11" bestFit="1" customWidth="1"/>
    <col min="3" max="3" width="6.28515625" style="11" bestFit="1" customWidth="1"/>
    <col min="4" max="4" width="5.7109375" style="11" bestFit="1" customWidth="1"/>
    <col min="5" max="5" width="7.28515625" style="11" bestFit="1" customWidth="1"/>
    <col min="6" max="6" width="11.42578125" style="11"/>
    <col min="7" max="7" width="3.5703125" style="11" bestFit="1" customWidth="1"/>
    <col min="8" max="9" width="10" style="11" customWidth="1"/>
    <col min="10" max="10" width="11" style="11" bestFit="1" customWidth="1"/>
    <col min="11" max="12" width="9" style="11" customWidth="1"/>
    <col min="13" max="14" width="11.42578125" style="11"/>
    <col min="15" max="15" width="9.7109375" style="11" customWidth="1"/>
    <col min="16" max="16" width="18" style="11" customWidth="1"/>
    <col min="17" max="16384" width="11.42578125" style="11"/>
  </cols>
  <sheetData>
    <row r="1" spans="1:18" ht="26.45" customHeight="1" x14ac:dyDescent="0.2">
      <c r="A1" s="147" t="s">
        <v>28</v>
      </c>
      <c r="B1" s="148"/>
      <c r="C1" s="148"/>
      <c r="D1" s="148"/>
      <c r="E1" s="149"/>
      <c r="G1" s="147" t="s">
        <v>154</v>
      </c>
      <c r="H1" s="148"/>
      <c r="I1" s="148"/>
      <c r="J1" s="149"/>
      <c r="K1" s="155" t="s">
        <v>64</v>
      </c>
      <c r="L1" s="156"/>
      <c r="N1" s="142" t="s">
        <v>90</v>
      </c>
      <c r="O1" s="144" t="s">
        <v>72</v>
      </c>
      <c r="P1" s="138" t="s">
        <v>92</v>
      </c>
      <c r="Q1" s="140" t="s">
        <v>85</v>
      </c>
      <c r="R1" s="141"/>
    </row>
    <row r="2" spans="1:18" ht="26.45" customHeight="1" x14ac:dyDescent="0.2">
      <c r="A2" s="85" t="s">
        <v>61</v>
      </c>
      <c r="B2" s="85" t="s">
        <v>62</v>
      </c>
      <c r="C2" s="86" t="s">
        <v>69</v>
      </c>
      <c r="D2" s="86" t="s">
        <v>68</v>
      </c>
      <c r="E2" s="69" t="s">
        <v>102</v>
      </c>
      <c r="G2" s="63" t="s">
        <v>29</v>
      </c>
      <c r="H2" s="55" t="s">
        <v>30</v>
      </c>
      <c r="I2" s="55" t="s">
        <v>63</v>
      </c>
      <c r="J2" s="55" t="s">
        <v>31</v>
      </c>
      <c r="K2" s="66" t="s">
        <v>65</v>
      </c>
      <c r="L2" s="66" t="s">
        <v>66</v>
      </c>
      <c r="N2" s="143"/>
      <c r="O2" s="145"/>
      <c r="P2" s="139"/>
      <c r="Q2" s="74" t="s">
        <v>86</v>
      </c>
      <c r="R2" s="75" t="s">
        <v>89</v>
      </c>
    </row>
    <row r="3" spans="1:18" x14ac:dyDescent="0.2">
      <c r="A3" s="13">
        <v>1</v>
      </c>
      <c r="B3" s="12" t="s">
        <v>17</v>
      </c>
      <c r="C3" s="64">
        <v>0</v>
      </c>
      <c r="D3" s="121">
        <f t="shared" ref="D3:D10" si="0">1+C3</f>
        <v>1</v>
      </c>
      <c r="E3" s="87">
        <f>L$15</f>
        <v>625100</v>
      </c>
      <c r="G3" s="13">
        <v>3</v>
      </c>
      <c r="H3" s="14">
        <v>0.45600000000000002</v>
      </c>
      <c r="I3" s="70">
        <v>0.27300000000000002</v>
      </c>
      <c r="J3" s="14">
        <v>0.318</v>
      </c>
      <c r="K3" s="68">
        <v>915</v>
      </c>
      <c r="L3" s="67">
        <f>ROUND(K3/12,2)</f>
        <v>76.25</v>
      </c>
      <c r="N3" s="73" t="s">
        <v>73</v>
      </c>
      <c r="O3" s="128">
        <v>7</v>
      </c>
      <c r="P3" s="157" t="s">
        <v>30</v>
      </c>
      <c r="Q3" s="76">
        <f>IF(OR(O3="",P3=""),"",INDEX($H$3:$J$9,O3-2,MATCH(P3,$H$2:$J$2,0)))</f>
        <v>0.60099999999999998</v>
      </c>
      <c r="R3" s="77" t="str">
        <f>IF(AND(P3=$I$2,Q3&lt;&gt;""),VLOOKUP(O3,$G$3:$L$9,6),"")</f>
        <v/>
      </c>
    </row>
    <row r="4" spans="1:18" x14ac:dyDescent="0.2">
      <c r="A4" s="13">
        <f>A3+1</f>
        <v>2</v>
      </c>
      <c r="B4" s="12" t="s">
        <v>18</v>
      </c>
      <c r="C4" s="64">
        <v>0</v>
      </c>
      <c r="D4" s="121">
        <f t="shared" si="0"/>
        <v>1</v>
      </c>
      <c r="E4" s="90">
        <f>L$15</f>
        <v>625100</v>
      </c>
      <c r="G4" s="13">
        <v>4</v>
      </c>
      <c r="H4" s="14">
        <v>0.52300000000000002</v>
      </c>
      <c r="I4" s="14">
        <v>0.29399999999999998</v>
      </c>
      <c r="J4" s="14">
        <v>0.35199999999999998</v>
      </c>
      <c r="K4" s="68">
        <v>1147</v>
      </c>
      <c r="L4" s="67">
        <f>ROUND(K4/12,2)</f>
        <v>95.58</v>
      </c>
      <c r="N4" s="71" t="s">
        <v>74</v>
      </c>
      <c r="O4" s="129">
        <v>7</v>
      </c>
      <c r="P4" s="158"/>
      <c r="Q4" s="78">
        <f>IF(OR(O4="",P3=""),"",INDEX($H$3:$J$9,O4-2,MATCH(P3,$H$2:$J$2,0)))</f>
        <v>0.60099999999999998</v>
      </c>
      <c r="R4" s="79" t="str">
        <f>IF(AND(P3=$I$2,Q4&lt;&gt;""),VLOOKUP(O4,$G$3:$L$9,6),"")</f>
        <v/>
      </c>
    </row>
    <row r="5" spans="1:18" x14ac:dyDescent="0.2">
      <c r="A5" s="13">
        <f>A4+1</f>
        <v>3</v>
      </c>
      <c r="B5" s="12" t="s">
        <v>19</v>
      </c>
      <c r="C5" s="64">
        <v>0</v>
      </c>
      <c r="D5" s="121">
        <f t="shared" si="0"/>
        <v>1</v>
      </c>
      <c r="E5" s="90">
        <f>L$15</f>
        <v>625100</v>
      </c>
      <c r="G5" s="13">
        <v>5</v>
      </c>
      <c r="H5" s="14">
        <v>0.54800000000000004</v>
      </c>
      <c r="I5" s="14">
        <v>0.308</v>
      </c>
      <c r="J5" s="14">
        <v>0.36799999999999999</v>
      </c>
      <c r="K5" s="68">
        <v>1200</v>
      </c>
      <c r="L5" s="67">
        <f>ROUND(K5/12,2)</f>
        <v>100</v>
      </c>
      <c r="N5" s="71" t="s">
        <v>75</v>
      </c>
      <c r="O5" s="129">
        <f>O4</f>
        <v>7</v>
      </c>
      <c r="P5" s="158"/>
      <c r="Q5" s="78">
        <f>IF(OR(O5="",P3=""),"",INDEX($H$3:$J$9,O5-2,MATCH(P3,$H$2:$J$2,0)))</f>
        <v>0.60099999999999998</v>
      </c>
      <c r="R5" s="79" t="str">
        <f>IF(AND(P3=$I$2,Q5&lt;&gt;""),VLOOKUP(O5,$G$3:$L$9,6),"")</f>
        <v/>
      </c>
    </row>
    <row r="6" spans="1:18" x14ac:dyDescent="0.2">
      <c r="A6" s="13">
        <f t="shared" ref="A6:A17" si="1">A5+1</f>
        <v>4</v>
      </c>
      <c r="B6" s="12" t="s">
        <v>20</v>
      </c>
      <c r="C6" s="64">
        <v>0</v>
      </c>
      <c r="D6" s="121">
        <f t="shared" si="0"/>
        <v>1</v>
      </c>
      <c r="E6" s="90">
        <f>L$15</f>
        <v>625100</v>
      </c>
      <c r="G6" s="13">
        <v>6</v>
      </c>
      <c r="H6" s="14">
        <v>0.57399999999999995</v>
      </c>
      <c r="I6" s="14">
        <v>0.32300000000000001</v>
      </c>
      <c r="J6" s="14">
        <v>0.38600000000000001</v>
      </c>
      <c r="K6" s="68">
        <v>1256</v>
      </c>
      <c r="L6" s="67">
        <f>ROUND(K6/12,2)</f>
        <v>104.67</v>
      </c>
      <c r="N6" s="71" t="s">
        <v>76</v>
      </c>
      <c r="O6" s="129">
        <f t="shared" ref="O6:O13" si="2">O5</f>
        <v>7</v>
      </c>
      <c r="P6" s="158"/>
      <c r="Q6" s="78">
        <f>IF(OR(O6="",P3=""),"",INDEX($H$3:$J$9,O6-2,MATCH(P3,$H$2:$J$2,0)))</f>
        <v>0.60099999999999998</v>
      </c>
      <c r="R6" s="79" t="str">
        <f>IF(AND(P3=$I$2,Q6&lt;&gt;""),VLOOKUP(O6,$G$3:$L$9,6),"")</f>
        <v/>
      </c>
    </row>
    <row r="7" spans="1:18" x14ac:dyDescent="0.2">
      <c r="A7" s="13">
        <f t="shared" si="1"/>
        <v>5</v>
      </c>
      <c r="B7" s="54" t="s">
        <v>103</v>
      </c>
      <c r="C7" s="64">
        <v>0</v>
      </c>
      <c r="D7" s="121">
        <f t="shared" si="0"/>
        <v>1</v>
      </c>
      <c r="E7" s="90">
        <f>L13</f>
        <v>613500</v>
      </c>
      <c r="G7" s="13">
        <v>7</v>
      </c>
      <c r="H7" s="14">
        <v>0.60099999999999998</v>
      </c>
      <c r="I7" s="14">
        <v>0.34</v>
      </c>
      <c r="J7" s="14">
        <v>0.40500000000000003</v>
      </c>
      <c r="K7" s="68">
        <v>1301</v>
      </c>
      <c r="L7" s="67">
        <f>ROUND(K7/12,2)</f>
        <v>108.42</v>
      </c>
      <c r="N7" s="71" t="s">
        <v>77</v>
      </c>
      <c r="O7" s="129">
        <f>O6</f>
        <v>7</v>
      </c>
      <c r="P7" s="158"/>
      <c r="Q7" s="78">
        <f>IF(OR(O7="",P3=""),"",INDEX($H$3:$J$9,O7-2,MATCH(P3,$H$2:$J$2,0)))</f>
        <v>0.60099999999999998</v>
      </c>
      <c r="R7" s="79" t="str">
        <f>IF(AND(P3=$I$2,Q7&lt;&gt;""),VLOOKUP(O7,$G$3:$L$9,6),"")</f>
        <v/>
      </c>
    </row>
    <row r="8" spans="1:18" x14ac:dyDescent="0.2">
      <c r="A8" s="13">
        <f t="shared" si="1"/>
        <v>6</v>
      </c>
      <c r="B8" s="54" t="s">
        <v>124</v>
      </c>
      <c r="C8" s="64">
        <v>0</v>
      </c>
      <c r="D8" s="121">
        <f t="shared" si="0"/>
        <v>1</v>
      </c>
      <c r="E8" s="90">
        <v>615510</v>
      </c>
      <c r="G8" s="150" t="s">
        <v>71</v>
      </c>
      <c r="H8" s="150"/>
      <c r="I8" s="150"/>
      <c r="J8" s="150"/>
      <c r="K8" s="150"/>
      <c r="L8" s="150"/>
      <c r="N8" s="71" t="s">
        <v>78</v>
      </c>
      <c r="O8" s="129">
        <f t="shared" si="2"/>
        <v>7</v>
      </c>
      <c r="P8" s="158"/>
      <c r="Q8" s="78">
        <f>IF(OR(O8="",P3=""),"",INDEX($H$3:$J$9,O8-2,MATCH(P3,$H$2:$J$2,0)))</f>
        <v>0.60099999999999998</v>
      </c>
      <c r="R8" s="79" t="str">
        <f>IF(AND(P3=$I$2,Q8&lt;&gt;""),VLOOKUP(O8,$G$3:$L$9,6),"")</f>
        <v/>
      </c>
    </row>
    <row r="9" spans="1:18" x14ac:dyDescent="0.2">
      <c r="A9" s="13">
        <f t="shared" si="1"/>
        <v>7</v>
      </c>
      <c r="B9" s="12" t="s">
        <v>24</v>
      </c>
      <c r="C9" s="64">
        <v>0.2</v>
      </c>
      <c r="D9" s="121">
        <f t="shared" si="0"/>
        <v>1.2</v>
      </c>
      <c r="E9" s="90">
        <f t="shared" ref="E9:E14" si="3">L$15</f>
        <v>625100</v>
      </c>
      <c r="G9" s="151" t="s">
        <v>122</v>
      </c>
      <c r="H9" s="151"/>
      <c r="I9" s="151"/>
      <c r="J9" s="151"/>
      <c r="K9" s="151"/>
      <c r="L9" s="151"/>
      <c r="N9" s="71" t="s">
        <v>79</v>
      </c>
      <c r="O9" s="129">
        <f t="shared" si="2"/>
        <v>7</v>
      </c>
      <c r="P9" s="158"/>
      <c r="Q9" s="78">
        <f>IF(OR(O9="",P3=""),"",INDEX($H$3:$J$9,O9-2,MATCH(P3,$H$2:$J$2,0)))</f>
        <v>0.60099999999999998</v>
      </c>
      <c r="R9" s="79" t="str">
        <f>IF(AND(P3=$I$2,Q9&lt;&gt;""),VLOOKUP(O9,$G$3:$L$9,6),"")</f>
        <v/>
      </c>
    </row>
    <row r="10" spans="1:18" x14ac:dyDescent="0.2">
      <c r="A10" s="13">
        <f t="shared" si="1"/>
        <v>8</v>
      </c>
      <c r="B10" s="12" t="s">
        <v>23</v>
      </c>
      <c r="C10" s="64">
        <v>0.2</v>
      </c>
      <c r="D10" s="121">
        <f t="shared" si="0"/>
        <v>1.2</v>
      </c>
      <c r="E10" s="90">
        <f t="shared" si="3"/>
        <v>625100</v>
      </c>
      <c r="G10" s="127" t="s">
        <v>153</v>
      </c>
      <c r="N10" s="71" t="s">
        <v>80</v>
      </c>
      <c r="O10" s="129">
        <f t="shared" si="2"/>
        <v>7</v>
      </c>
      <c r="P10" s="158"/>
      <c r="Q10" s="78">
        <f>IF(OR(O10="",P3=""),"",INDEX($H$3:$J$9,O10-2,MATCH(P3,$H$2:$J$2,0)))</f>
        <v>0.60099999999999998</v>
      </c>
      <c r="R10" s="79" t="str">
        <f>IF(AND(P3=$I$2,Q10&lt;&gt;""),VLOOKUP(O10,$G$3:$L$9,6),"")</f>
        <v/>
      </c>
    </row>
    <row r="11" spans="1:18" x14ac:dyDescent="0.2">
      <c r="A11" s="13">
        <f t="shared" si="1"/>
        <v>9</v>
      </c>
      <c r="B11" s="54" t="s">
        <v>156</v>
      </c>
      <c r="C11" s="123">
        <f>80%*20%</f>
        <v>0.16000000000000003</v>
      </c>
      <c r="D11" s="122">
        <f>1+C11/0.8</f>
        <v>1.2</v>
      </c>
      <c r="E11" s="90">
        <f t="shared" si="3"/>
        <v>625100</v>
      </c>
      <c r="N11" s="71" t="s">
        <v>81</v>
      </c>
      <c r="O11" s="129">
        <f t="shared" si="2"/>
        <v>7</v>
      </c>
      <c r="P11" s="158"/>
      <c r="Q11" s="78">
        <f>IF(OR(O11="",P3=""),"",INDEX($H$3:$J$9,O11-2,MATCH(P3,$H$2:$J$2,0)))</f>
        <v>0.60099999999999998</v>
      </c>
      <c r="R11" s="79" t="str">
        <f>IF(AND(P3=$I$2,Q11&lt;&gt;""),VLOOKUP(O11,$G$3:$L$9,6),"")</f>
        <v/>
      </c>
    </row>
    <row r="12" spans="1:18" ht="12.75" customHeight="1" x14ac:dyDescent="0.2">
      <c r="A12" s="13">
        <f t="shared" si="1"/>
        <v>10</v>
      </c>
      <c r="B12" s="54" t="s">
        <v>158</v>
      </c>
      <c r="C12" s="64">
        <v>0.2</v>
      </c>
      <c r="D12" s="121">
        <f t="shared" ref="D12" si="4">1+C12</f>
        <v>1.2</v>
      </c>
      <c r="E12" s="90">
        <f t="shared" si="3"/>
        <v>625100</v>
      </c>
      <c r="H12" s="152" t="s">
        <v>110</v>
      </c>
      <c r="I12" s="153"/>
      <c r="J12" s="153"/>
      <c r="K12" s="153"/>
      <c r="L12" s="154"/>
      <c r="N12" s="71" t="s">
        <v>82</v>
      </c>
      <c r="O12" s="129">
        <f t="shared" si="2"/>
        <v>7</v>
      </c>
      <c r="P12" s="158"/>
      <c r="Q12" s="78">
        <f>IF(OR(O12="",P3=""),"",INDEX($H$3:$J$9,O12-2,MATCH(P3,$H$2:$J$2,0)))</f>
        <v>0.60099999999999998</v>
      </c>
      <c r="R12" s="79" t="str">
        <f>IF(AND(P3=$I$2,Q12&lt;&gt;""),VLOOKUP(O12,$G$3:$L$9,6),"")</f>
        <v/>
      </c>
    </row>
    <row r="13" spans="1:18" ht="12.75" customHeight="1" x14ac:dyDescent="0.2">
      <c r="A13" s="13">
        <f t="shared" si="1"/>
        <v>11</v>
      </c>
      <c r="B13" s="54" t="s">
        <v>157</v>
      </c>
      <c r="C13" s="123">
        <f>20%*60%</f>
        <v>0.12</v>
      </c>
      <c r="D13" s="122">
        <f>1+C13/0.6</f>
        <v>1.2</v>
      </c>
      <c r="E13" s="90">
        <f t="shared" si="3"/>
        <v>625100</v>
      </c>
      <c r="H13" s="99" t="s">
        <v>105</v>
      </c>
      <c r="I13" s="100"/>
      <c r="J13" s="100"/>
      <c r="K13" s="101"/>
      <c r="L13" s="102">
        <v>613500</v>
      </c>
      <c r="N13" s="71" t="s">
        <v>83</v>
      </c>
      <c r="O13" s="129">
        <f t="shared" si="2"/>
        <v>7</v>
      </c>
      <c r="P13" s="158"/>
      <c r="Q13" s="78">
        <f>IF(OR(O13="",P3=""),"",INDEX($H$3:$J$9,O13-2,MATCH(P3,$H$2:$J$2,0)))</f>
        <v>0.60099999999999998</v>
      </c>
      <c r="R13" s="79" t="str">
        <f>IF(AND(P3=$I$2,Q13&lt;&gt;""),VLOOKUP(O13,$G$3:$L$9,6),"")</f>
        <v/>
      </c>
    </row>
    <row r="14" spans="1:18" ht="12.75" customHeight="1" x14ac:dyDescent="0.2">
      <c r="A14" s="13">
        <f t="shared" si="1"/>
        <v>12</v>
      </c>
      <c r="B14" s="12" t="s">
        <v>26</v>
      </c>
      <c r="C14" s="64">
        <v>0.2</v>
      </c>
      <c r="D14" s="121">
        <f t="shared" ref="D14:D28" si="5">1+C14</f>
        <v>1.2</v>
      </c>
      <c r="E14" s="90">
        <f t="shared" si="3"/>
        <v>625100</v>
      </c>
      <c r="H14" s="103" t="s">
        <v>104</v>
      </c>
      <c r="I14" s="104"/>
      <c r="J14" s="104"/>
      <c r="K14" s="105"/>
      <c r="L14" s="106">
        <v>617000</v>
      </c>
      <c r="N14" s="72" t="s">
        <v>84</v>
      </c>
      <c r="O14" s="130">
        <f>O13</f>
        <v>7</v>
      </c>
      <c r="P14" s="159"/>
      <c r="Q14" s="80">
        <f>IF(OR(O14="",P3=""),"",INDEX($H$3:$J$9,O14-2,MATCH(P3,$H$2:$J$2,0)))</f>
        <v>0.60099999999999998</v>
      </c>
      <c r="R14" s="81" t="str">
        <f>IF(AND(P3=$I$2,Q14&lt;&gt;""),VLOOKUP(O14,$G$3:$L$9,6),"")</f>
        <v/>
      </c>
    </row>
    <row r="15" spans="1:18" x14ac:dyDescent="0.2">
      <c r="A15" s="13">
        <f t="shared" si="1"/>
        <v>13</v>
      </c>
      <c r="B15" s="54" t="s">
        <v>22</v>
      </c>
      <c r="C15" s="64">
        <v>0</v>
      </c>
      <c r="D15" s="121">
        <f t="shared" si="5"/>
        <v>1</v>
      </c>
      <c r="E15" s="87">
        <f>L16</f>
        <v>625600</v>
      </c>
      <c r="H15" s="103" t="s">
        <v>7</v>
      </c>
      <c r="I15" s="104"/>
      <c r="J15" s="104"/>
      <c r="K15" s="105"/>
      <c r="L15" s="106">
        <v>625100</v>
      </c>
      <c r="N15" s="146" t="s">
        <v>135</v>
      </c>
      <c r="O15" s="146"/>
      <c r="P15" s="146"/>
      <c r="Q15" s="146"/>
      <c r="R15" s="146"/>
    </row>
    <row r="16" spans="1:18" ht="12.75" customHeight="1" x14ac:dyDescent="0.2">
      <c r="A16" s="13">
        <f t="shared" si="1"/>
        <v>14</v>
      </c>
      <c r="B16" s="12" t="s">
        <v>21</v>
      </c>
      <c r="C16" s="64">
        <v>0.1</v>
      </c>
      <c r="D16" s="121">
        <f t="shared" si="5"/>
        <v>1.1000000000000001</v>
      </c>
      <c r="E16" s="87">
        <f>L16</f>
        <v>625600</v>
      </c>
      <c r="H16" s="107" t="s">
        <v>13</v>
      </c>
      <c r="I16" s="104"/>
      <c r="J16" s="104"/>
      <c r="K16" s="105"/>
      <c r="L16" s="106">
        <v>625600</v>
      </c>
      <c r="N16" s="82" t="s">
        <v>136</v>
      </c>
      <c r="O16" s="82"/>
      <c r="P16" s="82"/>
      <c r="Q16" s="83"/>
      <c r="R16" s="83"/>
    </row>
    <row r="17" spans="1:18" ht="12.75" customHeight="1" x14ac:dyDescent="0.2">
      <c r="A17" s="13">
        <f t="shared" si="1"/>
        <v>15</v>
      </c>
      <c r="B17" s="54" t="s">
        <v>46</v>
      </c>
      <c r="C17" s="64">
        <v>0.1</v>
      </c>
      <c r="D17" s="121">
        <f t="shared" si="5"/>
        <v>1.1000000000000001</v>
      </c>
      <c r="E17" s="87">
        <f>L17</f>
        <v>625700</v>
      </c>
      <c r="H17" s="107" t="s">
        <v>15</v>
      </c>
      <c r="I17" s="104"/>
      <c r="J17" s="104"/>
      <c r="K17" s="105"/>
      <c r="L17" s="106">
        <v>625700</v>
      </c>
      <c r="N17" s="82" t="s">
        <v>137</v>
      </c>
      <c r="O17" s="84"/>
      <c r="P17" s="84"/>
      <c r="Q17" s="83"/>
      <c r="R17" s="83"/>
    </row>
    <row r="18" spans="1:18" ht="12.75" customHeight="1" x14ac:dyDescent="0.2">
      <c r="A18" s="13">
        <f t="shared" ref="A18:A41" si="6">A17+1</f>
        <v>16</v>
      </c>
      <c r="B18" s="54" t="s">
        <v>99</v>
      </c>
      <c r="C18" s="64">
        <v>0</v>
      </c>
      <c r="D18" s="121">
        <f t="shared" si="5"/>
        <v>1</v>
      </c>
      <c r="E18" s="87">
        <f>L18</f>
        <v>626000</v>
      </c>
      <c r="H18" s="107" t="s">
        <v>38</v>
      </c>
      <c r="I18" s="104"/>
      <c r="J18" s="104"/>
      <c r="K18" s="105"/>
      <c r="L18" s="106">
        <v>626000</v>
      </c>
      <c r="N18" s="82" t="s">
        <v>138</v>
      </c>
      <c r="O18" s="84"/>
      <c r="P18" s="84"/>
      <c r="Q18" s="83"/>
      <c r="R18" s="83"/>
    </row>
    <row r="19" spans="1:18" ht="12.75" customHeight="1" x14ac:dyDescent="0.2">
      <c r="A19" s="13">
        <f t="shared" si="6"/>
        <v>17</v>
      </c>
      <c r="B19" s="54" t="s">
        <v>130</v>
      </c>
      <c r="C19" s="64">
        <v>0.2</v>
      </c>
      <c r="D19" s="121">
        <f t="shared" si="5"/>
        <v>1.2</v>
      </c>
      <c r="E19" s="87">
        <f>L18</f>
        <v>626000</v>
      </c>
      <c r="H19" s="107" t="s">
        <v>40</v>
      </c>
      <c r="I19" s="104"/>
      <c r="J19" s="104"/>
      <c r="K19" s="105"/>
      <c r="L19" s="106">
        <v>606400</v>
      </c>
      <c r="N19" s="82" t="s">
        <v>139</v>
      </c>
      <c r="O19" s="84"/>
      <c r="P19" s="84"/>
      <c r="Q19" s="83"/>
      <c r="R19" s="83"/>
    </row>
    <row r="20" spans="1:18" ht="13.15" customHeight="1" thickBot="1" x14ac:dyDescent="0.25">
      <c r="A20" s="13">
        <f t="shared" si="6"/>
        <v>18</v>
      </c>
      <c r="B20" s="12" t="s">
        <v>33</v>
      </c>
      <c r="C20" s="64">
        <v>0.2</v>
      </c>
      <c r="D20" s="121">
        <f t="shared" si="5"/>
        <v>1.2</v>
      </c>
      <c r="E20" s="87">
        <f>L18</f>
        <v>626000</v>
      </c>
      <c r="H20" s="107" t="s">
        <v>16</v>
      </c>
      <c r="I20" s="104"/>
      <c r="J20" s="104"/>
      <c r="K20" s="105"/>
      <c r="L20" s="106">
        <v>606300</v>
      </c>
      <c r="O20" s="84"/>
      <c r="P20" s="84"/>
      <c r="Q20" s="83"/>
      <c r="R20" s="83"/>
    </row>
    <row r="21" spans="1:18" ht="12.75" customHeight="1" thickBot="1" x14ac:dyDescent="0.25">
      <c r="A21" s="13">
        <f t="shared" si="6"/>
        <v>19</v>
      </c>
      <c r="B21" s="54" t="s">
        <v>94</v>
      </c>
      <c r="C21" s="64">
        <v>0.2</v>
      </c>
      <c r="D21" s="121">
        <f t="shared" si="5"/>
        <v>1.2</v>
      </c>
      <c r="E21" s="87">
        <f>L19</f>
        <v>606400</v>
      </c>
      <c r="H21" s="107" t="s">
        <v>100</v>
      </c>
      <c r="I21" s="104"/>
      <c r="J21" s="104"/>
      <c r="K21" s="105"/>
      <c r="L21" s="106">
        <v>605000</v>
      </c>
      <c r="N21" s="119" t="s">
        <v>134</v>
      </c>
      <c r="O21" s="82"/>
      <c r="P21" s="136"/>
      <c r="Q21" s="137"/>
    </row>
    <row r="22" spans="1:18" ht="12.75" customHeight="1" thickBot="1" x14ac:dyDescent="0.25">
      <c r="A22" s="13">
        <f t="shared" si="6"/>
        <v>20</v>
      </c>
      <c r="B22" s="54" t="s">
        <v>120</v>
      </c>
      <c r="C22" s="64">
        <v>0.2</v>
      </c>
      <c r="D22" s="121">
        <f t="shared" si="5"/>
        <v>1.2</v>
      </c>
      <c r="E22" s="87">
        <f>L20</f>
        <v>606300</v>
      </c>
      <c r="H22" s="107" t="s">
        <v>106</v>
      </c>
      <c r="I22" s="104"/>
      <c r="J22" s="104"/>
      <c r="K22" s="105"/>
      <c r="L22" s="106">
        <v>618100</v>
      </c>
      <c r="O22" s="82"/>
      <c r="R22" s="82"/>
    </row>
    <row r="23" spans="1:18" ht="13.15" customHeight="1" thickBot="1" x14ac:dyDescent="0.25">
      <c r="A23" s="13">
        <f t="shared" si="6"/>
        <v>21</v>
      </c>
      <c r="B23" s="54" t="s">
        <v>142</v>
      </c>
      <c r="C23" s="64">
        <v>0.2</v>
      </c>
      <c r="D23" s="121">
        <f t="shared" si="5"/>
        <v>1.2</v>
      </c>
      <c r="E23" s="87">
        <f>L21</f>
        <v>605000</v>
      </c>
      <c r="H23" s="107" t="s">
        <v>107</v>
      </c>
      <c r="I23" s="104"/>
      <c r="J23" s="104"/>
      <c r="K23" s="105"/>
      <c r="L23" s="106">
        <v>618300</v>
      </c>
      <c r="N23" s="119" t="s">
        <v>159</v>
      </c>
      <c r="O23" s="131">
        <v>2020</v>
      </c>
      <c r="R23" s="82"/>
    </row>
    <row r="24" spans="1:18" ht="13.15" customHeight="1" x14ac:dyDescent="0.2">
      <c r="A24" s="13">
        <f t="shared" si="6"/>
        <v>22</v>
      </c>
      <c r="B24" s="54" t="s">
        <v>143</v>
      </c>
      <c r="C24" s="64">
        <v>0.1</v>
      </c>
      <c r="D24" s="121">
        <f t="shared" si="5"/>
        <v>1.1000000000000001</v>
      </c>
      <c r="E24" s="87">
        <f>L21</f>
        <v>605000</v>
      </c>
      <c r="H24" s="107" t="s">
        <v>125</v>
      </c>
      <c r="I24" s="104"/>
      <c r="J24" s="104"/>
      <c r="K24" s="105"/>
      <c r="L24" s="106">
        <v>622700</v>
      </c>
      <c r="N24"/>
      <c r="O24" s="82"/>
      <c r="P24" s="82"/>
      <c r="Q24" s="82"/>
      <c r="R24" s="82"/>
    </row>
    <row r="25" spans="1:18" ht="13.15" customHeight="1" x14ac:dyDescent="0.2">
      <c r="A25" s="13">
        <f t="shared" si="6"/>
        <v>23</v>
      </c>
      <c r="B25" s="54" t="s">
        <v>144</v>
      </c>
      <c r="C25" s="64">
        <v>0</v>
      </c>
      <c r="D25" s="121">
        <f t="shared" si="5"/>
        <v>1</v>
      </c>
      <c r="E25" s="87">
        <f>L21</f>
        <v>605000</v>
      </c>
      <c r="H25" s="107" t="s">
        <v>113</v>
      </c>
      <c r="I25" s="104"/>
      <c r="J25" s="104"/>
      <c r="K25" s="105"/>
      <c r="L25" s="106">
        <v>628100</v>
      </c>
      <c r="N25"/>
      <c r="O25" s="82"/>
      <c r="P25" s="82"/>
      <c r="Q25" s="82"/>
      <c r="R25" s="82"/>
    </row>
    <row r="26" spans="1:18" ht="13.15" customHeight="1" x14ac:dyDescent="0.2">
      <c r="A26" s="13">
        <f t="shared" si="6"/>
        <v>24</v>
      </c>
      <c r="B26" s="54" t="s">
        <v>108</v>
      </c>
      <c r="C26" s="64">
        <v>0.1</v>
      </c>
      <c r="D26" s="121">
        <f t="shared" si="5"/>
        <v>1.1000000000000001</v>
      </c>
      <c r="E26" s="87">
        <f>L22</f>
        <v>618100</v>
      </c>
      <c r="H26" s="107" t="s">
        <v>119</v>
      </c>
      <c r="I26" s="104"/>
      <c r="J26" s="104"/>
      <c r="K26" s="105"/>
      <c r="L26" s="106">
        <v>623800</v>
      </c>
      <c r="O26" s="82"/>
      <c r="P26" s="82"/>
      <c r="Q26" s="82"/>
      <c r="R26" s="82"/>
    </row>
    <row r="27" spans="1:18" ht="13.15" customHeight="1" x14ac:dyDescent="0.2">
      <c r="A27" s="13">
        <f t="shared" si="6"/>
        <v>25</v>
      </c>
      <c r="B27" s="54" t="s">
        <v>109</v>
      </c>
      <c r="C27" s="64">
        <v>0.1</v>
      </c>
      <c r="D27" s="121">
        <f t="shared" si="5"/>
        <v>1.1000000000000001</v>
      </c>
      <c r="E27" s="87">
        <f>L23</f>
        <v>618300</v>
      </c>
      <c r="H27" s="107" t="s">
        <v>14</v>
      </c>
      <c r="I27" s="104"/>
      <c r="J27" s="104"/>
      <c r="K27" s="105"/>
      <c r="L27" s="106">
        <v>623400</v>
      </c>
      <c r="N27" s="82"/>
      <c r="O27" s="82"/>
      <c r="P27" s="82"/>
      <c r="Q27" s="82"/>
      <c r="R27" s="82"/>
    </row>
    <row r="28" spans="1:18" ht="13.15" customHeight="1" x14ac:dyDescent="0.2">
      <c r="A28" s="13">
        <f t="shared" si="6"/>
        <v>26</v>
      </c>
      <c r="B28" s="54" t="s">
        <v>145</v>
      </c>
      <c r="C28" s="64">
        <v>0</v>
      </c>
      <c r="D28" s="121">
        <f t="shared" si="5"/>
        <v>1</v>
      </c>
      <c r="E28" s="87">
        <f>L24</f>
        <v>622700</v>
      </c>
      <c r="H28" s="107" t="s">
        <v>123</v>
      </c>
      <c r="I28" s="104"/>
      <c r="J28" s="104"/>
      <c r="K28" s="105"/>
      <c r="L28" s="106">
        <v>615510</v>
      </c>
    </row>
    <row r="29" spans="1:18" ht="13.15" customHeight="1" x14ac:dyDescent="0.2">
      <c r="A29" s="13">
        <f t="shared" si="6"/>
        <v>27</v>
      </c>
      <c r="B29" s="54" t="s">
        <v>146</v>
      </c>
      <c r="C29" s="64">
        <v>0</v>
      </c>
      <c r="D29" s="121">
        <f t="shared" ref="D29" si="7">1+C29</f>
        <v>1</v>
      </c>
      <c r="E29" s="87">
        <f>L33</f>
        <v>635400</v>
      </c>
      <c r="H29" s="107" t="s">
        <v>96</v>
      </c>
      <c r="I29" s="104"/>
      <c r="J29" s="104"/>
      <c r="K29" s="105"/>
      <c r="L29" s="106">
        <v>647500</v>
      </c>
    </row>
    <row r="30" spans="1:18" ht="12.75" customHeight="1" x14ac:dyDescent="0.2">
      <c r="A30" s="13">
        <f t="shared" si="6"/>
        <v>28</v>
      </c>
      <c r="B30" s="54" t="s">
        <v>115</v>
      </c>
      <c r="C30" s="64">
        <v>0</v>
      </c>
      <c r="D30" s="121">
        <f t="shared" ref="D30:D41" si="8">1+C30</f>
        <v>1</v>
      </c>
      <c r="E30" s="87">
        <v>628100</v>
      </c>
      <c r="H30" s="107" t="s">
        <v>98</v>
      </c>
      <c r="I30" s="104"/>
      <c r="J30" s="104"/>
      <c r="K30" s="105"/>
      <c r="L30" s="106">
        <v>455170</v>
      </c>
    </row>
    <row r="31" spans="1:18" ht="12.75" customHeight="1" x14ac:dyDescent="0.2">
      <c r="A31" s="13">
        <f t="shared" si="6"/>
        <v>29</v>
      </c>
      <c r="B31" s="54" t="s">
        <v>116</v>
      </c>
      <c r="C31" s="64">
        <v>0.2</v>
      </c>
      <c r="D31" s="121">
        <f t="shared" si="8"/>
        <v>1.2</v>
      </c>
      <c r="E31" s="87">
        <v>628100</v>
      </c>
      <c r="H31" s="107" t="s">
        <v>101</v>
      </c>
      <c r="I31" s="104"/>
      <c r="J31" s="104"/>
      <c r="K31" s="105"/>
      <c r="L31" s="106">
        <v>471000</v>
      </c>
    </row>
    <row r="32" spans="1:18" ht="12.75" customHeight="1" x14ac:dyDescent="0.2">
      <c r="A32" s="13">
        <f t="shared" si="6"/>
        <v>30</v>
      </c>
      <c r="B32" s="54" t="s">
        <v>14</v>
      </c>
      <c r="C32" s="64">
        <v>0.2</v>
      </c>
      <c r="D32" s="121">
        <f t="shared" si="8"/>
        <v>1.2</v>
      </c>
      <c r="E32" s="87">
        <f>L27</f>
        <v>623400</v>
      </c>
      <c r="H32" s="114" t="s">
        <v>129</v>
      </c>
      <c r="I32" s="104"/>
      <c r="J32" s="104"/>
      <c r="K32" s="105"/>
      <c r="L32" s="106">
        <v>618500</v>
      </c>
    </row>
    <row r="33" spans="1:12" ht="13.15" customHeight="1" x14ac:dyDescent="0.2">
      <c r="A33" s="13">
        <f t="shared" si="6"/>
        <v>31</v>
      </c>
      <c r="B33" s="54" t="s">
        <v>118</v>
      </c>
      <c r="C33" s="64">
        <v>0</v>
      </c>
      <c r="D33" s="121">
        <f t="shared" si="8"/>
        <v>1</v>
      </c>
      <c r="E33" s="87">
        <v>623800</v>
      </c>
      <c r="H33" s="114" t="s">
        <v>147</v>
      </c>
      <c r="I33" s="104"/>
      <c r="J33" s="104"/>
      <c r="K33" s="105"/>
      <c r="L33" s="106">
        <v>635400</v>
      </c>
    </row>
    <row r="34" spans="1:12" x14ac:dyDescent="0.2">
      <c r="A34" s="13">
        <f t="shared" si="6"/>
        <v>32</v>
      </c>
      <c r="B34" s="54" t="s">
        <v>97</v>
      </c>
      <c r="C34" s="64">
        <v>0.2</v>
      </c>
      <c r="D34" s="121">
        <f t="shared" si="8"/>
        <v>1.2</v>
      </c>
      <c r="E34" s="87">
        <v>618500</v>
      </c>
      <c r="H34" s="107" t="s">
        <v>8</v>
      </c>
      <c r="I34" s="104"/>
      <c r="J34" s="104"/>
      <c r="K34" s="105"/>
      <c r="L34" s="106">
        <v>445660</v>
      </c>
    </row>
    <row r="35" spans="1:12" x14ac:dyDescent="0.2">
      <c r="A35" s="13">
        <f t="shared" si="6"/>
        <v>33</v>
      </c>
      <c r="B35" s="54" t="s">
        <v>96</v>
      </c>
      <c r="C35" s="64">
        <v>0.2</v>
      </c>
      <c r="D35" s="121">
        <f t="shared" si="8"/>
        <v>1.2</v>
      </c>
      <c r="E35" s="87">
        <f>L29</f>
        <v>647500</v>
      </c>
      <c r="H35" s="108" t="s">
        <v>41</v>
      </c>
      <c r="I35" s="109"/>
      <c r="J35" s="109"/>
      <c r="K35" s="110"/>
      <c r="L35" s="111">
        <v>421200</v>
      </c>
    </row>
    <row r="36" spans="1:12" ht="13.15" customHeight="1" x14ac:dyDescent="0.2">
      <c r="A36" s="13">
        <f t="shared" si="6"/>
        <v>34</v>
      </c>
      <c r="B36" s="54" t="s">
        <v>121</v>
      </c>
      <c r="C36" s="64">
        <v>0.2</v>
      </c>
      <c r="D36" s="121">
        <f t="shared" si="8"/>
        <v>1.2</v>
      </c>
      <c r="E36" s="87">
        <f>L14</f>
        <v>617000</v>
      </c>
      <c r="H36" s="98" t="s">
        <v>127</v>
      </c>
      <c r="I36" s="98"/>
      <c r="J36" s="98"/>
      <c r="K36" s="98"/>
      <c r="L36" s="98"/>
    </row>
    <row r="37" spans="1:12" ht="13.15" customHeight="1" x14ac:dyDescent="0.2">
      <c r="A37" s="13">
        <f t="shared" si="6"/>
        <v>35</v>
      </c>
      <c r="B37" s="54" t="s">
        <v>95</v>
      </c>
      <c r="C37" s="64">
        <v>0</v>
      </c>
      <c r="D37" s="121">
        <f t="shared" si="8"/>
        <v>1</v>
      </c>
      <c r="E37" s="87">
        <f>L30</f>
        <v>455170</v>
      </c>
    </row>
    <row r="38" spans="1:12" ht="13.15" customHeight="1" x14ac:dyDescent="0.2">
      <c r="A38" s="13">
        <f t="shared" si="6"/>
        <v>36</v>
      </c>
      <c r="B38" s="54" t="s">
        <v>148</v>
      </c>
      <c r="C38" s="65">
        <v>0</v>
      </c>
      <c r="D38" s="121">
        <f t="shared" si="8"/>
        <v>1</v>
      </c>
      <c r="E38" s="87">
        <f>L30</f>
        <v>455170</v>
      </c>
    </row>
    <row r="39" spans="1:12" x14ac:dyDescent="0.2">
      <c r="A39" s="13">
        <f t="shared" si="6"/>
        <v>37</v>
      </c>
      <c r="B39" s="54" t="s">
        <v>117</v>
      </c>
      <c r="C39" s="65">
        <v>0</v>
      </c>
      <c r="D39" s="121">
        <f t="shared" si="8"/>
        <v>1</v>
      </c>
      <c r="E39" s="87">
        <v>471000</v>
      </c>
    </row>
    <row r="40" spans="1:12" ht="13.15" customHeight="1" x14ac:dyDescent="0.2">
      <c r="A40" s="13">
        <f t="shared" si="6"/>
        <v>38</v>
      </c>
      <c r="B40" s="54" t="s">
        <v>132</v>
      </c>
      <c r="C40" s="65">
        <v>0.2</v>
      </c>
      <c r="D40" s="121">
        <f t="shared" si="8"/>
        <v>1.2</v>
      </c>
      <c r="E40" s="87">
        <v>471000</v>
      </c>
    </row>
    <row r="41" spans="1:12" ht="13.15" customHeight="1" x14ac:dyDescent="0.2">
      <c r="A41" s="13">
        <f t="shared" si="6"/>
        <v>39</v>
      </c>
      <c r="B41" s="54" t="s">
        <v>133</v>
      </c>
      <c r="C41" s="65">
        <v>0.1</v>
      </c>
      <c r="D41" s="121">
        <f t="shared" si="8"/>
        <v>1.1000000000000001</v>
      </c>
      <c r="E41" s="87">
        <v>471000</v>
      </c>
    </row>
    <row r="42" spans="1:12" x14ac:dyDescent="0.2">
      <c r="A42" s="135" t="s">
        <v>131</v>
      </c>
      <c r="B42" s="135"/>
      <c r="C42" s="135"/>
      <c r="D42" s="135"/>
      <c r="E42" s="135"/>
    </row>
  </sheetData>
  <mergeCells count="14">
    <mergeCell ref="A42:E42"/>
    <mergeCell ref="P21:Q21"/>
    <mergeCell ref="P1:P2"/>
    <mergeCell ref="Q1:R1"/>
    <mergeCell ref="N1:N2"/>
    <mergeCell ref="O1:O2"/>
    <mergeCell ref="N15:R15"/>
    <mergeCell ref="A1:E1"/>
    <mergeCell ref="G8:L8"/>
    <mergeCell ref="G9:L9"/>
    <mergeCell ref="G1:J1"/>
    <mergeCell ref="H12:L12"/>
    <mergeCell ref="K1:L1"/>
    <mergeCell ref="P3:P14"/>
  </mergeCells>
  <phoneticPr fontId="8" type="noConversion"/>
  <dataValidations count="2">
    <dataValidation type="list" allowBlank="1" showInputMessage="1" showErrorMessage="1" sqref="P3" xr:uid="{00000000-0002-0000-0100-000000000000}">
      <formula1>$H$2:$J$2</formula1>
    </dataValidation>
    <dataValidation type="list" allowBlank="1" showInputMessage="1" showErrorMessage="1" sqref="O3:O14" xr:uid="{00000000-0002-0000-0100-000001000000}">
      <formula1>$G$3:$G$7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74" fitToHeight="0" orientation="landscape" horizontalDpi="300" verticalDpi="300" r:id="rId1"/>
  <headerFooter alignWithMargins="0">
    <oddHeader xml:space="preserve">&amp;L&amp;"Arial,Gras"&amp;14 &amp;C&amp;"Arial,Gras"&amp;14 &amp;R&amp;"Arial,Gras"&amp;14 </oddHeader>
    <oddFooter>&amp;L&amp;"Arial Narrow,Italique"&amp;6Edité le &amp;D à &amp;T&amp;C&amp;"Arial Narrow,Italique"&amp;6&amp;F - &amp;A&amp;R&amp;"Arial Narrow,Italique"&amp;6&amp;P/&amp;N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P21" sqref="P21:Q21"/>
      <selection pane="bottomLeft" activeCell="A5" sqref="A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01/2020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1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43861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01/2020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43861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01/2020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43861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01/2020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43861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01/2020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43861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01/2020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43861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01/2020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43861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01/2020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43861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01/2020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43861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01/2020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43861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01/2020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43861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01/2020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43861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01/2020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43861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01/2020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43861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01/2020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43861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01/2020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43861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01/2020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43861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01/2020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43861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01/2020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43861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01/2020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43861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01/2020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43861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01/2020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43861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01/2020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43861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01/2020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A36:B36"/>
    <mergeCell ref="G2:G3"/>
    <mergeCell ref="A33:G33"/>
    <mergeCell ref="B105:C105"/>
    <mergeCell ref="F2:F3"/>
    <mergeCell ref="A35:B35"/>
    <mergeCell ref="A2:A3"/>
    <mergeCell ref="B2:B3"/>
    <mergeCell ref="A34:B34"/>
    <mergeCell ref="A38:D38"/>
    <mergeCell ref="E35:G36"/>
    <mergeCell ref="C2:C3"/>
    <mergeCell ref="D2:E2"/>
  </mergeCells>
  <phoneticPr fontId="8" type="noConversion"/>
  <conditionalFormatting sqref="C35">
    <cfRule type="containsText" dxfId="11" priority="2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2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P21" sqref="P21:Q21"/>
      <selection pane="bottomLeft" activeCell="A5" sqref="A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02/2020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2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43890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02/2020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43890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02/2020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43890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02/2020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43890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02/2020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43890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02/2020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43890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02/2020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43890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02/2020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43890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02/2020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43890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02/2020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43890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02/2020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43890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02/2020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43890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02/2020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43890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02/2020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43890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02/2020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43890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02/2020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43890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02/2020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43890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02/2020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43890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02/2020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43890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02/2020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43890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02/2020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43890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02/2020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43890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02/2020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43890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02/2020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10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3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03/2020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3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43921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03/2020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43921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03/2020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43921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03/2020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43921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03/2020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43921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03/2020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43921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03/2020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43921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03/2020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43921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03/2020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43921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03/2020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43921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03/2020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43921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03/2020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43921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03/2020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43921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03/2020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43921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03/2020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43921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03/2020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43921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03/2020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43921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03/2020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43921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03/2020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43921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03/2020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43921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03/2020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43921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03/2020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43921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03/2020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43921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03/2020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9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4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04/2020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4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43951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04/2020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43951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04/2020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43951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04/2020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43951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04/2020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43951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04/2020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43951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04/2020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43951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04/2020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43951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04/2020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43951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04/2020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43951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04/2020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43951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04/2020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43951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04/2020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43951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04/2020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43951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04/2020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43951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04/2020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43951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04/2020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43951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04/2020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43951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04/2020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43951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04/2020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43951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04/2020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43951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04/2020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43951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04/2020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43951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04/2020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8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5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05/2020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5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43982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05/2020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43982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05/2020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43982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05/2020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43982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05/2020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43982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05/2020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43982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05/2020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43982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05/2020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43982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05/2020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43982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05/2020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43982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05/2020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43982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05/2020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43982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05/2020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43982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05/2020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43982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05/2020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43982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05/2020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43982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05/2020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43982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05/2020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43982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05/2020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43982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05/2020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43982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05/2020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43982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05/2020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43982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05/2020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43982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05/2020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7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6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06/2020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9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98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ref="A99:A104" si="7">A98+1</f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7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7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7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7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7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6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44012</v>
      </c>
      <c r="C110" s="91" t="s">
        <v>47</v>
      </c>
      <c r="D110" s="91">
        <f t="shared" ref="D110:D126" si="8">A39</f>
        <v>613500</v>
      </c>
      <c r="E110" s="91"/>
      <c r="F110" s="45" t="str">
        <f>"NDF "&amp;IF(MONTH($B$111)&lt;10,"0","")&amp;MONTH($B$111)&amp;"/"&amp;YEAR($B$111)&amp;" "&amp;Paramètres!P21</f>
        <v xml:space="preserve">NDF 06/2020 </v>
      </c>
      <c r="G110" s="46">
        <f t="shared" ref="G110:G132" ca="1" si="9">C39</f>
        <v>0</v>
      </c>
      <c r="H110" s="46">
        <f t="shared" ref="H110:H132" si="10">D39</f>
        <v>0</v>
      </c>
      <c r="I110" s="47" t="s">
        <v>48</v>
      </c>
    </row>
    <row r="111" spans="1:9" x14ac:dyDescent="0.2">
      <c r="B111" s="92">
        <f t="shared" ref="B111:B132" si="11">B110</f>
        <v>44012</v>
      </c>
      <c r="C111" s="93" t="s">
        <v>47</v>
      </c>
      <c r="D111" s="93">
        <f t="shared" si="8"/>
        <v>617000</v>
      </c>
      <c r="E111" s="93"/>
      <c r="F111" s="48" t="str">
        <f>"NDF "&amp;IF(MONTH($B$111)&lt;10,"0","")&amp;MONTH($B$111)&amp;"/"&amp;YEAR($B$111)&amp;" "&amp;Paramètres!P21</f>
        <v xml:space="preserve">NDF 06/2020 </v>
      </c>
      <c r="G111" s="49">
        <f t="shared" ca="1" si="9"/>
        <v>0</v>
      </c>
      <c r="H111" s="49">
        <f t="shared" si="10"/>
        <v>0</v>
      </c>
      <c r="I111" s="50" t="s">
        <v>48</v>
      </c>
    </row>
    <row r="112" spans="1:9" x14ac:dyDescent="0.2">
      <c r="B112" s="92">
        <f t="shared" si="11"/>
        <v>44012</v>
      </c>
      <c r="C112" s="93" t="s">
        <v>47</v>
      </c>
      <c r="D112" s="93">
        <f t="shared" si="8"/>
        <v>625100</v>
      </c>
      <c r="E112" s="93"/>
      <c r="F112" s="48" t="str">
        <f>"NDF "&amp;IF(MONTH($B$111)&lt;10,"0","")&amp;MONTH($B$111)&amp;"/"&amp;YEAR($B$111)&amp;" "&amp;Paramètres!P21</f>
        <v xml:space="preserve">NDF 06/2020 </v>
      </c>
      <c r="G112" s="49">
        <f t="shared" ca="1" si="9"/>
        <v>0</v>
      </c>
      <c r="H112" s="49">
        <f t="shared" si="10"/>
        <v>0</v>
      </c>
      <c r="I112" s="50" t="s">
        <v>48</v>
      </c>
    </row>
    <row r="113" spans="2:9" x14ac:dyDescent="0.2">
      <c r="B113" s="92">
        <f t="shared" si="11"/>
        <v>44012</v>
      </c>
      <c r="C113" s="93" t="s">
        <v>47</v>
      </c>
      <c r="D113" s="93">
        <f t="shared" si="8"/>
        <v>625600</v>
      </c>
      <c r="E113" s="93"/>
      <c r="F113" s="48" t="str">
        <f>"NDF "&amp;IF(MONTH($B$111)&lt;10,"0","")&amp;MONTH($B$111)&amp;"/"&amp;YEAR($B$111)&amp;" "&amp;Paramètres!P21</f>
        <v xml:space="preserve">NDF 06/2020 </v>
      </c>
      <c r="G113" s="49">
        <f t="shared" ca="1" si="9"/>
        <v>0</v>
      </c>
      <c r="H113" s="49">
        <f t="shared" si="10"/>
        <v>0</v>
      </c>
      <c r="I113" s="50" t="s">
        <v>48</v>
      </c>
    </row>
    <row r="114" spans="2:9" x14ac:dyDescent="0.2">
      <c r="B114" s="92">
        <f t="shared" si="11"/>
        <v>44012</v>
      </c>
      <c r="C114" s="93" t="s">
        <v>47</v>
      </c>
      <c r="D114" s="93">
        <f t="shared" si="8"/>
        <v>625700</v>
      </c>
      <c r="E114" s="93"/>
      <c r="F114" s="48" t="str">
        <f>"NDF "&amp;IF(MONTH($B$111)&lt;10,"0","")&amp;MONTH($B$111)&amp;"/"&amp;YEAR($B$111)&amp;" "&amp;Paramètres!P21</f>
        <v xml:space="preserve">NDF 06/2020 </v>
      </c>
      <c r="G114" s="49">
        <f t="shared" ca="1" si="9"/>
        <v>0</v>
      </c>
      <c r="H114" s="49">
        <f t="shared" si="10"/>
        <v>0</v>
      </c>
      <c r="I114" s="50" t="s">
        <v>48</v>
      </c>
    </row>
    <row r="115" spans="2:9" x14ac:dyDescent="0.2">
      <c r="B115" s="92">
        <f t="shared" si="11"/>
        <v>44012</v>
      </c>
      <c r="C115" s="93" t="s">
        <v>47</v>
      </c>
      <c r="D115" s="93">
        <f t="shared" si="8"/>
        <v>626000</v>
      </c>
      <c r="E115" s="93"/>
      <c r="F115" s="48" t="str">
        <f>"NDF "&amp;IF(MONTH($B$111)&lt;10,"0","")&amp;MONTH($B$111)&amp;"/"&amp;YEAR($B$111)&amp;" "&amp;Paramètres!P21</f>
        <v xml:space="preserve">NDF 06/2020 </v>
      </c>
      <c r="G115" s="49">
        <f t="shared" ca="1" si="9"/>
        <v>0</v>
      </c>
      <c r="H115" s="49">
        <f t="shared" si="10"/>
        <v>0</v>
      </c>
      <c r="I115" s="50" t="s">
        <v>48</v>
      </c>
    </row>
    <row r="116" spans="2:9" x14ac:dyDescent="0.2">
      <c r="B116" s="92">
        <f t="shared" si="11"/>
        <v>44012</v>
      </c>
      <c r="C116" s="93" t="s">
        <v>47</v>
      </c>
      <c r="D116" s="93">
        <f t="shared" si="8"/>
        <v>606400</v>
      </c>
      <c r="E116" s="93"/>
      <c r="F116" s="48" t="str">
        <f>"NDF "&amp;IF(MONTH($B$111)&lt;10,"0","")&amp;MONTH($B$111)&amp;"/"&amp;YEAR($B$111)&amp;" "&amp;Paramètres!P21</f>
        <v xml:space="preserve">NDF 06/2020 </v>
      </c>
      <c r="G116" s="49">
        <f t="shared" ca="1" si="9"/>
        <v>0</v>
      </c>
      <c r="H116" s="49">
        <f t="shared" si="10"/>
        <v>0</v>
      </c>
      <c r="I116" s="50" t="s">
        <v>48</v>
      </c>
    </row>
    <row r="117" spans="2:9" x14ac:dyDescent="0.2">
      <c r="B117" s="92">
        <f t="shared" si="11"/>
        <v>44012</v>
      </c>
      <c r="C117" s="93" t="s">
        <v>47</v>
      </c>
      <c r="D117" s="93">
        <f t="shared" si="8"/>
        <v>606300</v>
      </c>
      <c r="E117" s="93"/>
      <c r="F117" s="48" t="str">
        <f>"NDF "&amp;IF(MONTH($B$111)&lt;10,"0","")&amp;MONTH($B$111)&amp;"/"&amp;YEAR($B$111)&amp;" "&amp;Paramètres!P21</f>
        <v xml:space="preserve">NDF 06/2020 </v>
      </c>
      <c r="G117" s="49">
        <f t="shared" ca="1" si="9"/>
        <v>0</v>
      </c>
      <c r="H117" s="49">
        <f t="shared" si="10"/>
        <v>0</v>
      </c>
      <c r="I117" s="50" t="s">
        <v>48</v>
      </c>
    </row>
    <row r="118" spans="2:9" x14ac:dyDescent="0.2">
      <c r="B118" s="92">
        <f t="shared" si="11"/>
        <v>44012</v>
      </c>
      <c r="C118" s="93" t="s">
        <v>47</v>
      </c>
      <c r="D118" s="93">
        <f t="shared" si="8"/>
        <v>605000</v>
      </c>
      <c r="E118" s="93"/>
      <c r="F118" s="48" t="str">
        <f>"NDF "&amp;IF(MONTH($B$111)&lt;10,"0","")&amp;MONTH($B$111)&amp;"/"&amp;YEAR($B$111)&amp;" "&amp;Paramètres!P21</f>
        <v xml:space="preserve">NDF 06/2020 </v>
      </c>
      <c r="G118" s="49">
        <f t="shared" ca="1" si="9"/>
        <v>0</v>
      </c>
      <c r="H118" s="49">
        <f t="shared" si="10"/>
        <v>0</v>
      </c>
      <c r="I118" s="50" t="s">
        <v>48</v>
      </c>
    </row>
    <row r="119" spans="2:9" x14ac:dyDescent="0.2">
      <c r="B119" s="92">
        <f t="shared" si="11"/>
        <v>44012</v>
      </c>
      <c r="C119" s="93" t="s">
        <v>47</v>
      </c>
      <c r="D119" s="93">
        <f t="shared" si="8"/>
        <v>618100</v>
      </c>
      <c r="E119" s="93"/>
      <c r="F119" s="48" t="str">
        <f>"NDF "&amp;IF(MONTH($B$111)&lt;10,"0","")&amp;MONTH($B$111)&amp;"/"&amp;YEAR($B$111)&amp;" "&amp;Paramètres!P21</f>
        <v xml:space="preserve">NDF 06/2020 </v>
      </c>
      <c r="G119" s="49">
        <f t="shared" ca="1" si="9"/>
        <v>0</v>
      </c>
      <c r="H119" s="49">
        <f t="shared" si="10"/>
        <v>0</v>
      </c>
      <c r="I119" s="50" t="s">
        <v>48</v>
      </c>
    </row>
    <row r="120" spans="2:9" x14ac:dyDescent="0.2">
      <c r="B120" s="92">
        <f t="shared" si="11"/>
        <v>44012</v>
      </c>
      <c r="C120" s="93" t="s">
        <v>47</v>
      </c>
      <c r="D120" s="93">
        <f t="shared" si="8"/>
        <v>618300</v>
      </c>
      <c r="E120" s="93"/>
      <c r="F120" s="48" t="str">
        <f>"NDF "&amp;IF(MONTH($B$111)&lt;10,"0","")&amp;MONTH($B$111)&amp;"/"&amp;YEAR($B$111)&amp;" "&amp;Paramètres!P21</f>
        <v xml:space="preserve">NDF 06/2020 </v>
      </c>
      <c r="G120" s="49">
        <f t="shared" ca="1" si="9"/>
        <v>0</v>
      </c>
      <c r="H120" s="49">
        <f t="shared" si="10"/>
        <v>0</v>
      </c>
      <c r="I120" s="50" t="s">
        <v>48</v>
      </c>
    </row>
    <row r="121" spans="2:9" x14ac:dyDescent="0.2">
      <c r="B121" s="92">
        <f t="shared" si="11"/>
        <v>44012</v>
      </c>
      <c r="C121" s="93" t="s">
        <v>47</v>
      </c>
      <c r="D121" s="93">
        <f t="shared" si="8"/>
        <v>622700</v>
      </c>
      <c r="E121" s="93"/>
      <c r="F121" s="48" t="str">
        <f>"NDF "&amp;IF(MONTH($B$111)&lt;10,"0","")&amp;MONTH($B$111)&amp;"/"&amp;YEAR($B$111)&amp;" "&amp;Paramètres!P21</f>
        <v xml:space="preserve">NDF 06/2020 </v>
      </c>
      <c r="G121" s="49">
        <f t="shared" ca="1" si="9"/>
        <v>0</v>
      </c>
      <c r="H121" s="49">
        <f t="shared" si="10"/>
        <v>0</v>
      </c>
      <c r="I121" s="50" t="s">
        <v>48</v>
      </c>
    </row>
    <row r="122" spans="2:9" x14ac:dyDescent="0.2">
      <c r="B122" s="92">
        <f t="shared" si="11"/>
        <v>44012</v>
      </c>
      <c r="C122" s="93" t="s">
        <v>47</v>
      </c>
      <c r="D122" s="93">
        <f t="shared" si="8"/>
        <v>628100</v>
      </c>
      <c r="E122" s="93"/>
      <c r="F122" s="48" t="str">
        <f>"NDF "&amp;IF(MONTH($B$111)&lt;10,"0","")&amp;MONTH($B$111)&amp;"/"&amp;YEAR($B$111)&amp;" "&amp;Paramètres!P21</f>
        <v xml:space="preserve">NDF 06/2020 </v>
      </c>
      <c r="G122" s="49">
        <f t="shared" ca="1" si="9"/>
        <v>0</v>
      </c>
      <c r="H122" s="49">
        <f t="shared" si="10"/>
        <v>0</v>
      </c>
      <c r="I122" s="50" t="s">
        <v>48</v>
      </c>
    </row>
    <row r="123" spans="2:9" x14ac:dyDescent="0.2">
      <c r="B123" s="92">
        <f t="shared" si="11"/>
        <v>44012</v>
      </c>
      <c r="C123" s="93" t="s">
        <v>47</v>
      </c>
      <c r="D123" s="93">
        <f t="shared" si="8"/>
        <v>623800</v>
      </c>
      <c r="E123" s="93"/>
      <c r="F123" s="48" t="str">
        <f>"NDF "&amp;IF(MONTH($B$111)&lt;10,"0","")&amp;MONTH($B$111)&amp;"/"&amp;YEAR($B$111)&amp;" "&amp;Paramètres!P21</f>
        <v xml:space="preserve">NDF 06/2020 </v>
      </c>
      <c r="G123" s="49">
        <f t="shared" ca="1" si="9"/>
        <v>0</v>
      </c>
      <c r="H123" s="49">
        <f t="shared" si="10"/>
        <v>0</v>
      </c>
      <c r="I123" s="50" t="s">
        <v>48</v>
      </c>
    </row>
    <row r="124" spans="2:9" x14ac:dyDescent="0.2">
      <c r="B124" s="92">
        <f t="shared" si="11"/>
        <v>44012</v>
      </c>
      <c r="C124" s="93" t="s">
        <v>47</v>
      </c>
      <c r="D124" s="93">
        <f t="shared" si="8"/>
        <v>623400</v>
      </c>
      <c r="E124" s="93"/>
      <c r="F124" s="48" t="str">
        <f>"NDF "&amp;IF(MONTH($B$111)&lt;10,"0","")&amp;MONTH($B$111)&amp;"/"&amp;YEAR($B$111)&amp;" "&amp;Paramètres!P21</f>
        <v xml:space="preserve">NDF 06/2020 </v>
      </c>
      <c r="G124" s="49">
        <f t="shared" ca="1" si="9"/>
        <v>0</v>
      </c>
      <c r="H124" s="49">
        <f t="shared" si="10"/>
        <v>0</v>
      </c>
      <c r="I124" s="50" t="s">
        <v>48</v>
      </c>
    </row>
    <row r="125" spans="2:9" x14ac:dyDescent="0.2">
      <c r="B125" s="92">
        <f t="shared" si="11"/>
        <v>44012</v>
      </c>
      <c r="C125" s="93" t="s">
        <v>47</v>
      </c>
      <c r="D125" s="93">
        <f t="shared" si="8"/>
        <v>615510</v>
      </c>
      <c r="E125" s="93"/>
      <c r="F125" s="48" t="str">
        <f>"NDF "&amp;IF(MONTH($B$111)&lt;10,"0","")&amp;MONTH($B$111)&amp;"/"&amp;YEAR($B$111)&amp;" "&amp;Paramètres!P21</f>
        <v xml:space="preserve">NDF 06/2020 </v>
      </c>
      <c r="G125" s="49">
        <f t="shared" ca="1" si="9"/>
        <v>0</v>
      </c>
      <c r="H125" s="49">
        <f t="shared" si="10"/>
        <v>0</v>
      </c>
      <c r="I125" s="50" t="s">
        <v>48</v>
      </c>
    </row>
    <row r="126" spans="2:9" x14ac:dyDescent="0.2">
      <c r="B126" s="92">
        <f t="shared" si="11"/>
        <v>44012</v>
      </c>
      <c r="C126" s="93" t="s">
        <v>47</v>
      </c>
      <c r="D126" s="93">
        <f t="shared" si="8"/>
        <v>647500</v>
      </c>
      <c r="E126" s="93"/>
      <c r="F126" s="48" t="str">
        <f>"NDF "&amp;IF(MONTH($B$111)&lt;10,"0","")&amp;MONTH($B$111)&amp;"/"&amp;YEAR($B$111)&amp;" "&amp;Paramètres!P21</f>
        <v xml:space="preserve">NDF 06/2020 </v>
      </c>
      <c r="G126" s="49">
        <f t="shared" ca="1" si="9"/>
        <v>0</v>
      </c>
      <c r="H126" s="49">
        <f t="shared" si="10"/>
        <v>0</v>
      </c>
      <c r="I126" s="50" t="s">
        <v>48</v>
      </c>
    </row>
    <row r="127" spans="2:9" x14ac:dyDescent="0.2">
      <c r="B127" s="92">
        <f t="shared" si="11"/>
        <v>44012</v>
      </c>
      <c r="C127" s="93" t="s">
        <v>47</v>
      </c>
      <c r="D127" s="93">
        <f t="shared" ref="D127:D132" si="12">A56</f>
        <v>455170</v>
      </c>
      <c r="E127" s="93"/>
      <c r="F127" s="48" t="str">
        <f>"NDF "&amp;IF(MONTH($B$111)&lt;10,"0","")&amp;MONTH($B$111)&amp;"/"&amp;YEAR($B$111)&amp;" "&amp;Paramètres!P21</f>
        <v xml:space="preserve">NDF 06/2020 </v>
      </c>
      <c r="G127" s="49">
        <f t="shared" ca="1" si="9"/>
        <v>0</v>
      </c>
      <c r="H127" s="49">
        <f t="shared" si="10"/>
        <v>0</v>
      </c>
      <c r="I127" s="50" t="s">
        <v>48</v>
      </c>
    </row>
    <row r="128" spans="2:9" x14ac:dyDescent="0.2">
      <c r="B128" s="92">
        <f t="shared" si="11"/>
        <v>44012</v>
      </c>
      <c r="C128" s="93" t="s">
        <v>47</v>
      </c>
      <c r="D128" s="93">
        <f t="shared" si="12"/>
        <v>471000</v>
      </c>
      <c r="E128" s="93"/>
      <c r="F128" s="48" t="str">
        <f>"NDF "&amp;IF(MONTH($B$111)&lt;10,"0","")&amp;MONTH($B$111)&amp;"/"&amp;YEAR($B$111)&amp;" "&amp;Paramètres!P21</f>
        <v xml:space="preserve">NDF 06/2020 </v>
      </c>
      <c r="G128" s="49">
        <f t="shared" ca="1" si="9"/>
        <v>0</v>
      </c>
      <c r="H128" s="49">
        <f t="shared" si="10"/>
        <v>0</v>
      </c>
      <c r="I128" s="50" t="s">
        <v>48</v>
      </c>
    </row>
    <row r="129" spans="2:9" x14ac:dyDescent="0.2">
      <c r="B129" s="92">
        <f t="shared" si="11"/>
        <v>44012</v>
      </c>
      <c r="C129" s="93" t="s">
        <v>47</v>
      </c>
      <c r="D129" s="93">
        <f t="shared" si="12"/>
        <v>618500</v>
      </c>
      <c r="E129" s="93"/>
      <c r="F129" s="48" t="str">
        <f>"NDF "&amp;IF(MONTH($B$111)&lt;10,"0","")&amp;MONTH($B$111)&amp;"/"&amp;YEAR($B$111)&amp;" "&amp;Paramètres!P21</f>
        <v xml:space="preserve">NDF 06/2020 </v>
      </c>
      <c r="G129" s="49">
        <f t="shared" ca="1" si="9"/>
        <v>0</v>
      </c>
      <c r="H129" s="49">
        <f t="shared" si="10"/>
        <v>0</v>
      </c>
      <c r="I129" s="50" t="s">
        <v>48</v>
      </c>
    </row>
    <row r="130" spans="2:9" x14ac:dyDescent="0.2">
      <c r="B130" s="92">
        <f t="shared" si="11"/>
        <v>44012</v>
      </c>
      <c r="C130" s="93" t="s">
        <v>47</v>
      </c>
      <c r="D130" s="93">
        <f t="shared" si="12"/>
        <v>635400</v>
      </c>
      <c r="E130" s="93"/>
      <c r="F130" s="48" t="str">
        <f>"NDF "&amp;IF(MONTH($B$111)&lt;10,"0","")&amp;MONTH($B$111)&amp;"/"&amp;YEAR($B$111)&amp;" "&amp;Paramètres!P21</f>
        <v xml:space="preserve">NDF 06/2020 </v>
      </c>
      <c r="G130" s="49">
        <f t="shared" ca="1" si="9"/>
        <v>0</v>
      </c>
      <c r="H130" s="49">
        <f t="shared" si="10"/>
        <v>0</v>
      </c>
      <c r="I130" s="50" t="s">
        <v>48</v>
      </c>
    </row>
    <row r="131" spans="2:9" x14ac:dyDescent="0.2">
      <c r="B131" s="92">
        <f t="shared" si="11"/>
        <v>44012</v>
      </c>
      <c r="C131" s="93" t="s">
        <v>47</v>
      </c>
      <c r="D131" s="93">
        <f t="shared" si="12"/>
        <v>445660</v>
      </c>
      <c r="E131" s="93"/>
      <c r="F131" s="48" t="str">
        <f>"NDF "&amp;IF(MONTH($B$111)&lt;10,"0","")&amp;MONTH($B$111)&amp;"/"&amp;YEAR($B$111)&amp;" "&amp;Paramètres!P21</f>
        <v xml:space="preserve">NDF 06/2020 </v>
      </c>
      <c r="G131" s="49">
        <f t="shared" si="9"/>
        <v>0</v>
      </c>
      <c r="H131" s="49">
        <f t="shared" si="10"/>
        <v>0</v>
      </c>
      <c r="I131" s="50" t="s">
        <v>48</v>
      </c>
    </row>
    <row r="132" spans="2:9" x14ac:dyDescent="0.2">
      <c r="B132" s="92">
        <f t="shared" si="11"/>
        <v>44012</v>
      </c>
      <c r="C132" s="93" t="s">
        <v>47</v>
      </c>
      <c r="D132" s="93">
        <f t="shared" si="12"/>
        <v>421200</v>
      </c>
      <c r="E132" s="93"/>
      <c r="F132" s="48" t="str">
        <f>"NDF "&amp;IF(MONTH($B$111)&lt;10,"0","")&amp;MONTH($B$111)&amp;"/"&amp;YEAR($B$111)&amp;" "&amp;Paramètres!P21</f>
        <v xml:space="preserve">NDF 06/2020 </v>
      </c>
      <c r="G132" s="49">
        <f t="shared" si="9"/>
        <v>0</v>
      </c>
      <c r="H132" s="49">
        <f t="shared" ca="1" si="10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B105:C105"/>
    <mergeCell ref="A33:G33"/>
    <mergeCell ref="A34:B34"/>
    <mergeCell ref="A35:B35"/>
    <mergeCell ref="E35:G36"/>
    <mergeCell ref="A36:B36"/>
    <mergeCell ref="A38:D38"/>
    <mergeCell ref="A2:A3"/>
    <mergeCell ref="B2:B3"/>
    <mergeCell ref="C2:C3"/>
    <mergeCell ref="D2:E2"/>
    <mergeCell ref="F2:F3"/>
  </mergeCells>
  <conditionalFormatting sqref="C35">
    <cfRule type="containsText" dxfId="6" priority="1" stopIfTrue="1" operator="containsText" text="Puissance non saisie">
      <formula>NOT(ISERROR(SEARCH("Puissance non saisie",C35)))</formula>
    </cfRule>
  </conditionalFormatting>
  <dataValidations count="1">
    <dataValidation type="list" allowBlank="1" showInputMessage="1" showErrorMessage="1" errorTitle="Nature de la dépense" error="Veuillez sélectionner une valeur autorisée" promptTitle="Nature" sqref="C4:C32" xr:uid="{00000000-0002-0000-07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I133"/>
  <sheetViews>
    <sheetView showZeros="0" view="pageBreakPreview" topLeftCell="A2" zoomScaleNormal="100" zoomScaleSheetLayoutView="100" workbookViewId="0">
      <pane ySplit="3" topLeftCell="A5" activePane="bottomLeft" state="frozen"/>
      <selection activeCell="D35" sqref="D35"/>
      <selection pane="bottomLeft" activeCell="D35" sqref="D35"/>
    </sheetView>
  </sheetViews>
  <sheetFormatPr baseColWidth="10" defaultRowHeight="13.5" x14ac:dyDescent="0.2"/>
  <cols>
    <col min="1" max="1" width="7.42578125" style="1" bestFit="1" customWidth="1"/>
    <col min="2" max="2" width="40.7109375" style="1" customWidth="1"/>
    <col min="3" max="7" width="10.7109375" style="1" customWidth="1"/>
    <col min="8" max="8" width="11.28515625" style="1" bestFit="1" customWidth="1"/>
    <col min="9" max="9" width="4.28515625" style="1" bestFit="1" customWidth="1"/>
    <col min="10" max="16384" width="11.42578125" style="1"/>
  </cols>
  <sheetData>
    <row r="1" spans="1:7" ht="39" customHeight="1" x14ac:dyDescent="0.2">
      <c r="A1" s="132">
        <f>Paramètres!P21</f>
        <v>0</v>
      </c>
      <c r="B1" s="133"/>
      <c r="C1" s="133"/>
      <c r="D1" s="133"/>
      <c r="E1" s="133"/>
      <c r="F1" s="133"/>
      <c r="G1" s="134" t="str">
        <f>"Note de frais "&amp;IF(C107&lt;10,"0","")&amp;C107&amp;"/"&amp;Paramètres!O23</f>
        <v>Note de frais 07/2020</v>
      </c>
    </row>
    <row r="2" spans="1:7" s="2" customFormat="1" ht="47.25" customHeight="1" x14ac:dyDescent="0.2">
      <c r="A2" s="162" t="s">
        <v>1</v>
      </c>
      <c r="B2" s="162" t="s">
        <v>2</v>
      </c>
      <c r="C2" s="169" t="s">
        <v>25</v>
      </c>
      <c r="D2" s="181" t="s">
        <v>27</v>
      </c>
      <c r="E2" s="182"/>
      <c r="F2" s="169" t="s">
        <v>6</v>
      </c>
      <c r="G2" s="162" t="s">
        <v>0</v>
      </c>
    </row>
    <row r="3" spans="1:7" ht="31.5" customHeight="1" x14ac:dyDescent="0.2">
      <c r="A3" s="163"/>
      <c r="B3" s="163"/>
      <c r="C3" s="170"/>
      <c r="D3" s="7" t="s">
        <v>4</v>
      </c>
      <c r="E3" s="8" t="s">
        <v>3</v>
      </c>
      <c r="F3" s="170"/>
      <c r="G3" s="163"/>
    </row>
    <row r="4" spans="1:7" ht="26.25" customHeight="1" x14ac:dyDescent="0.2">
      <c r="A4" s="28"/>
      <c r="B4" s="29"/>
      <c r="C4" s="30"/>
      <c r="D4" s="31"/>
      <c r="E4" s="32" t="str">
        <f>IF(D4&lt;&gt;"",ROUND(D4/MAX(VLOOKUP(C4,Paramètres!$B$3:$D$41,3,FALSE),1)*VLOOKUP(C4,Paramètres!$B$3:$D$41,2,FALSE),2),"")</f>
        <v/>
      </c>
      <c r="F4" s="33"/>
      <c r="G4" s="34"/>
    </row>
    <row r="5" spans="1:7" ht="26.25" customHeight="1" x14ac:dyDescent="0.2">
      <c r="A5" s="35"/>
      <c r="B5" s="36"/>
      <c r="C5" s="37"/>
      <c r="D5" s="38"/>
      <c r="E5" s="39" t="str">
        <f>IF(D5&lt;&gt;"",ROUND(D5/MAX(VLOOKUP(C5,Paramètres!$B$3:$D$41,3,FALSE),1)*VLOOKUP(C5,Paramètres!$B$3:$D$41,2,FALSE),2),"")</f>
        <v/>
      </c>
      <c r="F5" s="40"/>
      <c r="G5" s="41"/>
    </row>
    <row r="6" spans="1:7" ht="26.25" customHeight="1" x14ac:dyDescent="0.2">
      <c r="A6" s="35"/>
      <c r="B6" s="36"/>
      <c r="C6" s="37"/>
      <c r="D6" s="38"/>
      <c r="E6" s="39" t="str">
        <f>IF(D6&lt;&gt;"",ROUND(D6/MAX(VLOOKUP(C6,Paramètres!$B$3:$D$41,3,FALSE),1)*VLOOKUP(C6,Paramètres!$B$3:$D$41,2,FALSE),2),"")</f>
        <v/>
      </c>
      <c r="F6" s="40"/>
      <c r="G6" s="41"/>
    </row>
    <row r="7" spans="1:7" ht="26.25" customHeight="1" x14ac:dyDescent="0.2">
      <c r="A7" s="35"/>
      <c r="B7" s="36"/>
      <c r="C7" s="37"/>
      <c r="D7" s="38"/>
      <c r="E7" s="39" t="str">
        <f>IF(D7&lt;&gt;"",ROUND(D7/MAX(VLOOKUP(C7,Paramètres!$B$3:$D$41,3,FALSE),1)*VLOOKUP(C7,Paramètres!$B$3:$D$41,2,FALSE),2),"")</f>
        <v/>
      </c>
      <c r="F7" s="40"/>
      <c r="G7" s="41"/>
    </row>
    <row r="8" spans="1:7" ht="26.25" customHeight="1" x14ac:dyDescent="0.2">
      <c r="A8" s="35"/>
      <c r="B8" s="36"/>
      <c r="C8" s="37"/>
      <c r="D8" s="38"/>
      <c r="E8" s="39" t="str">
        <f>IF(D8&lt;&gt;"",ROUND(D8/MAX(VLOOKUP(C8,Paramètres!$B$3:$D$41,3,FALSE),1)*VLOOKUP(C8,Paramètres!$B$3:$D$41,2,FALSE),2),"")</f>
        <v/>
      </c>
      <c r="F8" s="40"/>
      <c r="G8" s="41"/>
    </row>
    <row r="9" spans="1:7" ht="26.25" customHeight="1" x14ac:dyDescent="0.2">
      <c r="A9" s="35"/>
      <c r="B9" s="36"/>
      <c r="C9" s="37"/>
      <c r="D9" s="38"/>
      <c r="E9" s="39" t="str">
        <f>IF(D9&lt;&gt;"",ROUND(D9/MAX(VLOOKUP(C9,Paramètres!$B$3:$D$41,3,FALSE),1)*VLOOKUP(C9,Paramètres!$B$3:$D$41,2,FALSE),2),"")</f>
        <v/>
      </c>
      <c r="F9" s="40"/>
      <c r="G9" s="41"/>
    </row>
    <row r="10" spans="1:7" ht="26.25" customHeight="1" x14ac:dyDescent="0.2">
      <c r="A10" s="35"/>
      <c r="B10" s="36"/>
      <c r="C10" s="37"/>
      <c r="D10" s="38"/>
      <c r="E10" s="39" t="str">
        <f>IF(D10&lt;&gt;"",ROUND(D10/MAX(VLOOKUP(C10,Paramètres!$B$3:$D$41,3,FALSE),1)*VLOOKUP(C10,Paramètres!$B$3:$D$41,2,FALSE),2),"")</f>
        <v/>
      </c>
      <c r="F10" s="40"/>
      <c r="G10" s="41"/>
    </row>
    <row r="11" spans="1:7" ht="26.25" customHeight="1" x14ac:dyDescent="0.2">
      <c r="A11" s="35"/>
      <c r="B11" s="36"/>
      <c r="C11" s="37"/>
      <c r="D11" s="38"/>
      <c r="E11" s="39" t="str">
        <f>IF(D11&lt;&gt;"",ROUND(D11/MAX(VLOOKUP(C11,Paramètres!$B$3:$D$41,3,FALSE),1)*VLOOKUP(C11,Paramètres!$B$3:$D$41,2,FALSE),2),"")</f>
        <v/>
      </c>
      <c r="F11" s="40"/>
      <c r="G11" s="41"/>
    </row>
    <row r="12" spans="1:7" ht="26.25" customHeight="1" x14ac:dyDescent="0.2">
      <c r="A12" s="35"/>
      <c r="B12" s="36"/>
      <c r="C12" s="37"/>
      <c r="D12" s="38"/>
      <c r="E12" s="39" t="str">
        <f>IF(D12&lt;&gt;"",ROUND(D12/MAX(VLOOKUP(C12,Paramètres!$B$3:$D$41,3,FALSE),1)*VLOOKUP(C12,Paramètres!$B$3:$D$41,2,FALSE),2),"")</f>
        <v/>
      </c>
      <c r="F12" s="40"/>
      <c r="G12" s="41"/>
    </row>
    <row r="13" spans="1:7" ht="26.25" customHeight="1" x14ac:dyDescent="0.2">
      <c r="A13" s="35"/>
      <c r="B13" s="36"/>
      <c r="C13" s="37"/>
      <c r="D13" s="38"/>
      <c r="E13" s="39" t="str">
        <f>IF(D13&lt;&gt;"",ROUND(D13/MAX(VLOOKUP(C13,Paramètres!$B$3:$D$41,3,FALSE),1)*VLOOKUP(C13,Paramètres!$B$3:$D$41,2,FALSE),2),"")</f>
        <v/>
      </c>
      <c r="F13" s="40"/>
      <c r="G13" s="41"/>
    </row>
    <row r="14" spans="1:7" ht="26.25" customHeight="1" x14ac:dyDescent="0.2">
      <c r="A14" s="35"/>
      <c r="B14" s="36"/>
      <c r="C14" s="37"/>
      <c r="D14" s="38"/>
      <c r="E14" s="39" t="str">
        <f>IF(D14&lt;&gt;"",ROUND(D14/MAX(VLOOKUP(C14,Paramètres!$B$3:$D$41,3,FALSE),1)*VLOOKUP(C14,Paramètres!$B$3:$D$41,2,FALSE),2),"")</f>
        <v/>
      </c>
      <c r="F14" s="40"/>
      <c r="G14" s="41"/>
    </row>
    <row r="15" spans="1:7" ht="26.25" customHeight="1" x14ac:dyDescent="0.2">
      <c r="A15" s="35"/>
      <c r="B15" s="36"/>
      <c r="C15" s="37"/>
      <c r="D15" s="38"/>
      <c r="E15" s="39" t="str">
        <f>IF(D15&lt;&gt;"",ROUND(D15/MAX(VLOOKUP(C15,Paramètres!$B$3:$D$41,3,FALSE),1)*VLOOKUP(C15,Paramètres!$B$3:$D$41,2,FALSE),2),"")</f>
        <v/>
      </c>
      <c r="F15" s="40"/>
      <c r="G15" s="41"/>
    </row>
    <row r="16" spans="1:7" ht="26.25" customHeight="1" x14ac:dyDescent="0.2">
      <c r="A16" s="35"/>
      <c r="B16" s="36"/>
      <c r="C16" s="37"/>
      <c r="D16" s="38"/>
      <c r="E16" s="39" t="str">
        <f>IF(D16&lt;&gt;"",ROUND(D16/MAX(VLOOKUP(C16,Paramètres!$B$3:$D$41,3,FALSE),1)*VLOOKUP(C16,Paramètres!$B$3:$D$41,2,FALSE),2),"")</f>
        <v/>
      </c>
      <c r="F16" s="40"/>
      <c r="G16" s="41"/>
    </row>
    <row r="17" spans="1:7" ht="26.25" customHeight="1" x14ac:dyDescent="0.2">
      <c r="A17" s="35"/>
      <c r="B17" s="36"/>
      <c r="C17" s="37"/>
      <c r="D17" s="38"/>
      <c r="E17" s="39" t="str">
        <f>IF(D17&lt;&gt;"",ROUND(D17/MAX(VLOOKUP(C17,Paramètres!$B$3:$D$41,3,FALSE),1)*VLOOKUP(C17,Paramètres!$B$3:$D$41,2,FALSE),2),"")</f>
        <v/>
      </c>
      <c r="F17" s="40"/>
      <c r="G17" s="41"/>
    </row>
    <row r="18" spans="1:7" ht="26.25" customHeight="1" x14ac:dyDescent="0.2">
      <c r="A18" s="35"/>
      <c r="B18" s="36"/>
      <c r="C18" s="37"/>
      <c r="D18" s="38"/>
      <c r="E18" s="39" t="str">
        <f>IF(D18&lt;&gt;"",ROUND(D18/MAX(VLOOKUP(C18,Paramètres!$B$3:$D$41,3,FALSE),1)*VLOOKUP(C18,Paramètres!$B$3:$D$41,2,FALSE),2),"")</f>
        <v/>
      </c>
      <c r="F18" s="40"/>
      <c r="G18" s="41"/>
    </row>
    <row r="19" spans="1:7" ht="26.25" customHeight="1" x14ac:dyDescent="0.2">
      <c r="A19" s="35"/>
      <c r="B19" s="36"/>
      <c r="C19" s="37"/>
      <c r="D19" s="38"/>
      <c r="E19" s="39" t="str">
        <f>IF(D19&lt;&gt;"",ROUND(D19/MAX(VLOOKUP(C19,Paramètres!$B$3:$D$41,3,FALSE),1)*VLOOKUP(C19,Paramètres!$B$3:$D$41,2,FALSE),2),"")</f>
        <v/>
      </c>
      <c r="F19" s="40"/>
      <c r="G19" s="41"/>
    </row>
    <row r="20" spans="1:7" ht="26.25" customHeight="1" x14ac:dyDescent="0.2">
      <c r="A20" s="35"/>
      <c r="B20" s="36"/>
      <c r="C20" s="37"/>
      <c r="D20" s="38"/>
      <c r="E20" s="39" t="str">
        <f>IF(D20&lt;&gt;"",ROUND(D20/MAX(VLOOKUP(C20,Paramètres!$B$3:$D$41,3,FALSE),1)*VLOOKUP(C20,Paramètres!$B$3:$D$41,2,FALSE),2),"")</f>
        <v/>
      </c>
      <c r="F20" s="40"/>
      <c r="G20" s="41"/>
    </row>
    <row r="21" spans="1:7" ht="26.25" customHeight="1" x14ac:dyDescent="0.2">
      <c r="A21" s="35"/>
      <c r="B21" s="36"/>
      <c r="C21" s="37"/>
      <c r="D21" s="38"/>
      <c r="E21" s="39" t="str">
        <f>IF(D21&lt;&gt;"",ROUND(D21/MAX(VLOOKUP(C21,Paramètres!$B$3:$D$41,3,FALSE),1)*VLOOKUP(C21,Paramètres!$B$3:$D$41,2,FALSE),2),"")</f>
        <v/>
      </c>
      <c r="F21" s="40"/>
      <c r="G21" s="41"/>
    </row>
    <row r="22" spans="1:7" ht="26.25" customHeight="1" x14ac:dyDescent="0.2">
      <c r="A22" s="35"/>
      <c r="B22" s="36"/>
      <c r="C22" s="37"/>
      <c r="D22" s="38"/>
      <c r="E22" s="39" t="str">
        <f>IF(D22&lt;&gt;"",ROUND(D22/MAX(VLOOKUP(C22,Paramètres!$B$3:$D$41,3,FALSE),1)*VLOOKUP(C22,Paramètres!$B$3:$D$41,2,FALSE),2),"")</f>
        <v/>
      </c>
      <c r="F22" s="40"/>
      <c r="G22" s="41"/>
    </row>
    <row r="23" spans="1:7" ht="26.25" customHeight="1" x14ac:dyDescent="0.2">
      <c r="A23" s="35"/>
      <c r="B23" s="36"/>
      <c r="C23" s="37"/>
      <c r="D23" s="38"/>
      <c r="E23" s="39" t="str">
        <f>IF(D23&lt;&gt;"",ROUND(D23/MAX(VLOOKUP(C23,Paramètres!$B$3:$D$41,3,FALSE),1)*VLOOKUP(C23,Paramètres!$B$3:$D$41,2,FALSE),2),"")</f>
        <v/>
      </c>
      <c r="F23" s="40"/>
      <c r="G23" s="41"/>
    </row>
    <row r="24" spans="1:7" ht="26.25" customHeight="1" x14ac:dyDescent="0.2">
      <c r="A24" s="35"/>
      <c r="B24" s="36"/>
      <c r="C24" s="37"/>
      <c r="D24" s="38"/>
      <c r="E24" s="39" t="str">
        <f>IF(D24&lt;&gt;"",ROUND(D24/MAX(VLOOKUP(C24,Paramètres!$B$3:$D$41,3,FALSE),1)*VLOOKUP(C24,Paramètres!$B$3:$D$41,2,FALSE),2),"")</f>
        <v/>
      </c>
      <c r="F24" s="40"/>
      <c r="G24" s="41"/>
    </row>
    <row r="25" spans="1:7" ht="26.25" customHeight="1" x14ac:dyDescent="0.2">
      <c r="A25" s="35"/>
      <c r="B25" s="36"/>
      <c r="C25" s="37"/>
      <c r="D25" s="38"/>
      <c r="E25" s="39" t="str">
        <f>IF(D25&lt;&gt;"",ROUND(D25/MAX(VLOOKUP(C25,Paramètres!$B$3:$D$41,3,FALSE),1)*VLOOKUP(C25,Paramètres!$B$3:$D$41,2,FALSE),2),"")</f>
        <v/>
      </c>
      <c r="F25" s="40"/>
      <c r="G25" s="41"/>
    </row>
    <row r="26" spans="1:7" ht="26.25" customHeight="1" x14ac:dyDescent="0.2">
      <c r="A26" s="35"/>
      <c r="B26" s="36"/>
      <c r="C26" s="37"/>
      <c r="D26" s="38"/>
      <c r="E26" s="39" t="str">
        <f>IF(D26&lt;&gt;"",ROUND(D26/MAX(VLOOKUP(C26,Paramètres!$B$3:$D$41,3,FALSE),1)*VLOOKUP(C26,Paramètres!$B$3:$D$41,2,FALSE),2),"")</f>
        <v/>
      </c>
      <c r="F26" s="40"/>
      <c r="G26" s="41"/>
    </row>
    <row r="27" spans="1:7" ht="26.25" customHeight="1" x14ac:dyDescent="0.2">
      <c r="A27" s="35"/>
      <c r="B27" s="36"/>
      <c r="C27" s="37"/>
      <c r="D27" s="38"/>
      <c r="E27" s="39" t="str">
        <f>IF(D27&lt;&gt;"",ROUND(D27/MAX(VLOOKUP(C27,Paramètres!$B$3:$D$41,3,FALSE),1)*VLOOKUP(C27,Paramètres!$B$3:$D$41,2,FALSE),2),"")</f>
        <v/>
      </c>
      <c r="F27" s="40"/>
      <c r="G27" s="41"/>
    </row>
    <row r="28" spans="1:7" ht="26.25" customHeight="1" x14ac:dyDescent="0.2">
      <c r="A28" s="35"/>
      <c r="B28" s="36"/>
      <c r="C28" s="37"/>
      <c r="D28" s="38"/>
      <c r="E28" s="39" t="str">
        <f>IF(D28&lt;&gt;"",ROUND(D28/MAX(VLOOKUP(C28,Paramètres!$B$3:$D$41,3,FALSE),1)*VLOOKUP(C28,Paramètres!$B$3:$D$41,2,FALSE),2),"")</f>
        <v/>
      </c>
      <c r="F28" s="40"/>
      <c r="G28" s="41"/>
    </row>
    <row r="29" spans="1:7" ht="26.25" customHeight="1" x14ac:dyDescent="0.2">
      <c r="A29" s="35"/>
      <c r="B29" s="36"/>
      <c r="C29" s="37"/>
      <c r="D29" s="38"/>
      <c r="E29" s="39" t="str">
        <f>IF(D29&lt;&gt;"",ROUND(D29/MAX(VLOOKUP(C29,Paramètres!$B$3:$D$41,3,FALSE),1)*VLOOKUP(C29,Paramètres!$B$3:$D$41,2,FALSE),2),"")</f>
        <v/>
      </c>
      <c r="F29" s="40"/>
      <c r="G29" s="41"/>
    </row>
    <row r="30" spans="1:7" ht="26.25" customHeight="1" x14ac:dyDescent="0.2">
      <c r="A30" s="35"/>
      <c r="B30" s="36"/>
      <c r="C30" s="37"/>
      <c r="D30" s="38"/>
      <c r="E30" s="39" t="str">
        <f>IF(D30&lt;&gt;"",ROUND(D30/MAX(VLOOKUP(C30,Paramètres!$B$3:$D$41,3,FALSE),1)*VLOOKUP(C30,Paramètres!$B$3:$D$41,2,FALSE),2),"")</f>
        <v/>
      </c>
      <c r="F30" s="40"/>
      <c r="G30" s="41"/>
    </row>
    <row r="31" spans="1:7" ht="26.25" customHeight="1" x14ac:dyDescent="0.2">
      <c r="A31" s="35"/>
      <c r="B31" s="36"/>
      <c r="C31" s="37"/>
      <c r="D31" s="38"/>
      <c r="E31" s="39" t="str">
        <f>IF(D31&lt;&gt;"",ROUND(D31/MAX(VLOOKUP(C31,Paramètres!$B$3:$D$41,3,FALSE),1)*VLOOKUP(C31,Paramètres!$B$3:$D$41,2,FALSE),2),"")</f>
        <v/>
      </c>
      <c r="F31" s="40"/>
      <c r="G31" s="41"/>
    </row>
    <row r="32" spans="1:7" ht="26.25" customHeight="1" x14ac:dyDescent="0.2">
      <c r="A32" s="35"/>
      <c r="B32" s="36"/>
      <c r="C32" s="37"/>
      <c r="D32" s="38"/>
      <c r="E32" s="39" t="str">
        <f>IF(D32&lt;&gt;"",ROUND(D32/MAX(VLOOKUP(C32,Paramètres!$B$3:$D$41,3,FALSE),1)*VLOOKUP(C32,Paramètres!$B$3:$D$41,2,FALSE),2),"")</f>
        <v/>
      </c>
      <c r="F32" s="40"/>
      <c r="G32" s="41"/>
    </row>
    <row r="33" spans="1:8" ht="16.5" x14ac:dyDescent="0.2">
      <c r="A33" s="164" t="s">
        <v>149</v>
      </c>
      <c r="B33" s="165"/>
      <c r="C33" s="165"/>
      <c r="D33" s="165"/>
      <c r="E33" s="165"/>
      <c r="F33" s="165"/>
      <c r="G33" s="166"/>
    </row>
    <row r="34" spans="1:8" ht="26.25" customHeight="1" x14ac:dyDescent="0.2">
      <c r="A34" s="173" t="s">
        <v>36</v>
      </c>
      <c r="B34" s="174"/>
      <c r="C34" s="25"/>
      <c r="D34" s="9">
        <f>SUM(D3:D33)</f>
        <v>0</v>
      </c>
      <c r="E34" s="10">
        <f>SUM(E3:E33)</f>
        <v>0</v>
      </c>
      <c r="F34" s="3">
        <f>SUM(F2:F33)</f>
        <v>0</v>
      </c>
      <c r="G34" s="25"/>
    </row>
    <row r="35" spans="1:8" ht="26.25" customHeight="1" thickBot="1" x14ac:dyDescent="0.25">
      <c r="A35" s="171" t="s">
        <v>67</v>
      </c>
      <c r="B35" s="172"/>
      <c r="C35" s="15">
        <f ca="1">IF(INDIRECT("Paramètres!O"&amp;MONTH(B110)+2)="","Puissance non saisie",INDIRECT("Paramètres!O"&amp;MONTH(B110)+2))</f>
        <v>7</v>
      </c>
      <c r="D35" s="42">
        <f ca="1">IF(C36=" €/km","",ROUND(F34*INDIRECT("Paramètres!Q"&amp;MONTH(B110)+2),2)+IF(Paramètres!R3="",0,Paramètres!R3))</f>
        <v>0</v>
      </c>
      <c r="E35" s="176" t="s">
        <v>42</v>
      </c>
      <c r="F35" s="177"/>
      <c r="G35" s="178"/>
    </row>
    <row r="36" spans="1:8" ht="26.25" customHeight="1" thickBot="1" x14ac:dyDescent="0.25">
      <c r="A36" s="160" t="s">
        <v>32</v>
      </c>
      <c r="B36" s="161"/>
      <c r="C36" s="44" t="str">
        <f ca="1">INDIRECT("Paramètres!Q"&amp;MONTH(B110)+2)&amp;" €/km"&amp;IF(INDIRECT("Paramètres!R"&amp;MONTH(B110)+2)&lt;&gt;""," + "&amp;INDIRECT("Paramètres!R"&amp;MONTH(B110)+2)&amp;" €/m","")</f>
        <v>0,601 €/km</v>
      </c>
      <c r="D36" s="43">
        <f ca="1">SUM(D34:D35)</f>
        <v>0</v>
      </c>
      <c r="E36" s="179"/>
      <c r="F36" s="179"/>
      <c r="G36" s="180"/>
    </row>
    <row r="37" spans="1:8" ht="15.75" x14ac:dyDescent="0.2">
      <c r="H37" s="4"/>
    </row>
    <row r="38" spans="1:8" ht="15.75" x14ac:dyDescent="0.2">
      <c r="A38" s="175" t="s">
        <v>39</v>
      </c>
      <c r="B38" s="175"/>
      <c r="C38" s="175"/>
      <c r="D38" s="175"/>
    </row>
    <row r="39" spans="1:8" ht="15.75" x14ac:dyDescent="0.2">
      <c r="A39" s="16">
        <f>Paramètres!L13</f>
        <v>613500</v>
      </c>
      <c r="B39" s="16" t="str">
        <f>Paramètres!H13</f>
        <v>Locations mobilières (dont voitures)</v>
      </c>
      <c r="C39" s="42">
        <f t="shared" ref="C39:C59" ca="1" si="0">SUMIF($C$64:$D$104,A39,$D$64:$D$104)</f>
        <v>0</v>
      </c>
      <c r="D39" s="42"/>
    </row>
    <row r="40" spans="1:8" ht="15.75" x14ac:dyDescent="0.2">
      <c r="A40" s="17">
        <f>Paramètres!L14</f>
        <v>617000</v>
      </c>
      <c r="B40" s="17" t="str">
        <f>Paramètres!H14</f>
        <v>Études (produits concurrence)</v>
      </c>
      <c r="C40" s="27">
        <f t="shared" ca="1" si="0"/>
        <v>0</v>
      </c>
      <c r="D40" s="27"/>
    </row>
    <row r="41" spans="1:8" ht="15.75" x14ac:dyDescent="0.2">
      <c r="A41" s="17">
        <f>Paramètres!L15</f>
        <v>625100</v>
      </c>
      <c r="B41" s="17" t="str">
        <f>Paramètres!H15</f>
        <v>Déplacements</v>
      </c>
      <c r="C41" s="27">
        <f t="shared" ca="1" si="0"/>
        <v>0</v>
      </c>
      <c r="D41" s="27"/>
    </row>
    <row r="42" spans="1:8" ht="15.75" x14ac:dyDescent="0.2">
      <c r="A42" s="17">
        <f>Paramètres!L16</f>
        <v>625600</v>
      </c>
      <c r="B42" s="17" t="str">
        <f>Paramètres!H16</f>
        <v>Missions</v>
      </c>
      <c r="C42" s="27">
        <f t="shared" ca="1" si="0"/>
        <v>0</v>
      </c>
      <c r="D42" s="27"/>
    </row>
    <row r="43" spans="1:8" ht="15.75" x14ac:dyDescent="0.2">
      <c r="A43" s="17">
        <f>Paramètres!L17</f>
        <v>625700</v>
      </c>
      <c r="B43" s="17" t="str">
        <f>Paramètres!H17</f>
        <v>Réceptions</v>
      </c>
      <c r="C43" s="27">
        <f t="shared" ca="1" si="0"/>
        <v>0</v>
      </c>
      <c r="D43" s="27"/>
    </row>
    <row r="44" spans="1:8" ht="15.75" x14ac:dyDescent="0.2">
      <c r="A44" s="17">
        <f>Paramètres!L18</f>
        <v>626000</v>
      </c>
      <c r="B44" s="17" t="str">
        <f>Paramètres!H18</f>
        <v>Frais postaux &amp; de télécom</v>
      </c>
      <c r="C44" s="27">
        <f t="shared" ca="1" si="0"/>
        <v>0</v>
      </c>
      <c r="D44" s="27"/>
    </row>
    <row r="45" spans="1:8" ht="15.75" x14ac:dyDescent="0.2">
      <c r="A45" s="17">
        <f>Paramètres!L19</f>
        <v>606400</v>
      </c>
      <c r="B45" s="17" t="str">
        <f>Paramètres!H19</f>
        <v>Fournitures administratives</v>
      </c>
      <c r="C45" s="27">
        <f t="shared" ca="1" si="0"/>
        <v>0</v>
      </c>
      <c r="D45" s="27"/>
    </row>
    <row r="46" spans="1:8" ht="15.75" x14ac:dyDescent="0.2">
      <c r="A46" s="17">
        <f>Paramètres!L20</f>
        <v>606300</v>
      </c>
      <c r="B46" s="17" t="str">
        <f>Paramètres!H20</f>
        <v>Petit équipement</v>
      </c>
      <c r="C46" s="27">
        <f t="shared" ca="1" si="0"/>
        <v>0</v>
      </c>
      <c r="D46" s="27"/>
    </row>
    <row r="47" spans="1:8" ht="15.75" x14ac:dyDescent="0.2">
      <c r="A47" s="17">
        <f>Paramètres!L21</f>
        <v>605000</v>
      </c>
      <c r="B47" s="17" t="str">
        <f>Paramètres!H21</f>
        <v>Achats matériel, équipement &amp; travaux</v>
      </c>
      <c r="C47" s="27">
        <f t="shared" ca="1" si="0"/>
        <v>0</v>
      </c>
      <c r="D47" s="27"/>
    </row>
    <row r="48" spans="1:8" ht="15.75" x14ac:dyDescent="0.2">
      <c r="A48" s="17">
        <f>Paramètres!L22</f>
        <v>618100</v>
      </c>
      <c r="B48" s="17" t="str">
        <f>Paramètres!H22</f>
        <v>Documentation générale</v>
      </c>
      <c r="C48" s="27">
        <f t="shared" ca="1" si="0"/>
        <v>0</v>
      </c>
      <c r="D48" s="27"/>
    </row>
    <row r="49" spans="1:8" ht="15.75" x14ac:dyDescent="0.2">
      <c r="A49" s="17">
        <f>Paramètres!L23</f>
        <v>618300</v>
      </c>
      <c r="B49" s="17" t="str">
        <f>Paramètres!H23</f>
        <v>Documentation technique</v>
      </c>
      <c r="C49" s="27">
        <f t="shared" ca="1" si="0"/>
        <v>0</v>
      </c>
      <c r="D49" s="27"/>
    </row>
    <row r="50" spans="1:8" ht="15.75" x14ac:dyDescent="0.2">
      <c r="A50" s="17">
        <f>Paramètres!L24</f>
        <v>622700</v>
      </c>
      <c r="B50" s="17" t="str">
        <f>Paramètres!H24</f>
        <v>Frais d'acte et de contentieux</v>
      </c>
      <c r="C50" s="27">
        <f t="shared" ca="1" si="0"/>
        <v>0</v>
      </c>
      <c r="D50" s="27"/>
    </row>
    <row r="51" spans="1:8" ht="15.75" x14ac:dyDescent="0.2">
      <c r="A51" s="17">
        <f>Paramètres!L25</f>
        <v>628100</v>
      </c>
      <c r="B51" s="17" t="str">
        <f>Paramètres!H25</f>
        <v>Cotisations</v>
      </c>
      <c r="C51" s="27">
        <f t="shared" ca="1" si="0"/>
        <v>0</v>
      </c>
      <c r="D51" s="27"/>
    </row>
    <row r="52" spans="1:8" ht="15.75" x14ac:dyDescent="0.2">
      <c r="A52" s="17">
        <f>Paramètres!L26</f>
        <v>623800</v>
      </c>
      <c r="B52" s="17" t="str">
        <f>Paramètres!H26</f>
        <v>RP diverses (pourboires, petits dons, etc.)</v>
      </c>
      <c r="C52" s="27">
        <f t="shared" ca="1" si="0"/>
        <v>0</v>
      </c>
      <c r="D52" s="27"/>
    </row>
    <row r="53" spans="1:8" ht="15.75" x14ac:dyDescent="0.2">
      <c r="A53" s="17">
        <f>Paramètres!L27</f>
        <v>623400</v>
      </c>
      <c r="B53" s="17" t="str">
        <f>Paramètres!H27</f>
        <v>Cadeaux</v>
      </c>
      <c r="C53" s="27">
        <f t="shared" ca="1" si="0"/>
        <v>0</v>
      </c>
      <c r="D53" s="27"/>
    </row>
    <row r="54" spans="1:8" ht="15.75" x14ac:dyDescent="0.2">
      <c r="A54" s="17">
        <f>Paramètres!L28</f>
        <v>615510</v>
      </c>
      <c r="B54" s="17" t="str">
        <f>Paramètres!H28</f>
        <v>Entretien véhicules</v>
      </c>
      <c r="C54" s="27">
        <f t="shared" ca="1" si="0"/>
        <v>0</v>
      </c>
      <c r="D54" s="27"/>
    </row>
    <row r="55" spans="1:8" ht="15.75" x14ac:dyDescent="0.2">
      <c r="A55" s="17">
        <f>Paramètres!L29</f>
        <v>647500</v>
      </c>
      <c r="B55" s="17" t="str">
        <f>Paramètres!H29</f>
        <v>Pharmacie</v>
      </c>
      <c r="C55" s="27">
        <f t="shared" ca="1" si="0"/>
        <v>0</v>
      </c>
      <c r="D55" s="27"/>
    </row>
    <row r="56" spans="1:8" ht="15.75" x14ac:dyDescent="0.2">
      <c r="A56" s="17">
        <f>Paramètres!L30</f>
        <v>455170</v>
      </c>
      <c r="B56" s="17" t="str">
        <f>Paramètres!H30</f>
        <v>Compte courant d'associé</v>
      </c>
      <c r="C56" s="27">
        <f t="shared" ca="1" si="0"/>
        <v>0</v>
      </c>
      <c r="D56" s="27"/>
    </row>
    <row r="57" spans="1:8" ht="15.75" x14ac:dyDescent="0.2">
      <c r="A57" s="17">
        <f>Paramètres!L31</f>
        <v>471000</v>
      </c>
      <c r="B57" s="17" t="str">
        <f>Paramètres!H31</f>
        <v>Attente</v>
      </c>
      <c r="C57" s="27">
        <f t="shared" ca="1" si="0"/>
        <v>0</v>
      </c>
      <c r="D57" s="27"/>
    </row>
    <row r="58" spans="1:8" ht="15.75" x14ac:dyDescent="0.2">
      <c r="A58" s="17">
        <f>Paramètres!L32</f>
        <v>618500</v>
      </c>
      <c r="B58" s="17" t="str">
        <f>Paramètres!H32</f>
        <v>Séminaires, conférences, colloques</v>
      </c>
      <c r="C58" s="27">
        <f t="shared" ca="1" si="0"/>
        <v>0</v>
      </c>
      <c r="D58" s="27"/>
    </row>
    <row r="59" spans="1:8" ht="15.75" x14ac:dyDescent="0.2">
      <c r="A59" s="17">
        <f>Paramètres!L33</f>
        <v>635400</v>
      </c>
      <c r="B59" s="17" t="str">
        <f>Paramètres!H33</f>
        <v>Droits d'enregistrement et timbres</v>
      </c>
      <c r="C59" s="27">
        <f t="shared" ca="1" si="0"/>
        <v>0</v>
      </c>
      <c r="D59" s="27"/>
    </row>
    <row r="60" spans="1:8" ht="15.75" x14ac:dyDescent="0.2">
      <c r="A60" s="17">
        <f>Paramètres!L34</f>
        <v>445660</v>
      </c>
      <c r="B60" s="17" t="str">
        <f>Paramètres!H34</f>
        <v>TVA déductible</v>
      </c>
      <c r="C60" s="112">
        <f>E34</f>
        <v>0</v>
      </c>
      <c r="D60" s="27"/>
      <c r="H60" s="113" t="s">
        <v>126</v>
      </c>
    </row>
    <row r="61" spans="1:8" ht="15.75" x14ac:dyDescent="0.2">
      <c r="A61" s="18">
        <f>Paramètres!L35</f>
        <v>421200</v>
      </c>
      <c r="B61" s="18" t="str">
        <f>Paramètres!H35</f>
        <v>Frais à payer</v>
      </c>
      <c r="C61" s="26"/>
      <c r="D61" s="115">
        <f ca="1">IF(ABS(SUM(C39:C61)-D36)&lt;0.01,D36,"Écart "&amp;SUM(C39:C61)-D36)</f>
        <v>0</v>
      </c>
      <c r="H61" s="113" t="s">
        <v>126</v>
      </c>
    </row>
    <row r="64" spans="1:8" ht="15.75" x14ac:dyDescent="0.2">
      <c r="A64"/>
      <c r="B64" s="120" t="s">
        <v>43</v>
      </c>
      <c r="C64" s="7" t="s">
        <v>102</v>
      </c>
      <c r="D64" s="7" t="s">
        <v>35</v>
      </c>
      <c r="E64" s="20" t="s">
        <v>9</v>
      </c>
      <c r="F64" s="8" t="s">
        <v>34</v>
      </c>
    </row>
    <row r="65" spans="1:6" ht="15.75" x14ac:dyDescent="0.2">
      <c r="A65">
        <v>1</v>
      </c>
      <c r="B65" s="16" t="str">
        <f>IF(Paramètres!B3="","(en attente)",Paramètres!B3)</f>
        <v>Avion</v>
      </c>
      <c r="C65" s="16">
        <f>IF(Paramètres!B3="","",Paramètres!E3)</f>
        <v>625100</v>
      </c>
      <c r="D65" s="21">
        <f>F65-E65</f>
        <v>0</v>
      </c>
      <c r="E65" s="22">
        <f t="shared" ref="E65:E104" si="1">SUMIF($C$4:$C$33,"="&amp;$B65,E$4:E$33)</f>
        <v>0</v>
      </c>
      <c r="F65" s="23">
        <f>SUMIF($C$4:$C$33,"="&amp;$B65,D$4:D$33)</f>
        <v>0</v>
      </c>
    </row>
    <row r="66" spans="1:6" ht="15.75" x14ac:dyDescent="0.2">
      <c r="A66">
        <f>A65+1</f>
        <v>2</v>
      </c>
      <c r="B66" s="88" t="str">
        <f>IF(Paramètres!B4="","(en attente)",Paramètres!B4)</f>
        <v>Train</v>
      </c>
      <c r="C66" s="17">
        <f>IF(Paramètres!B4="","",Paramètres!E4)</f>
        <v>625100</v>
      </c>
      <c r="D66" s="89">
        <f t="shared" ref="D66" si="2">F66-E66</f>
        <v>0</v>
      </c>
      <c r="E66" s="22">
        <f t="shared" si="1"/>
        <v>0</v>
      </c>
      <c r="F66" s="23">
        <f>SUMIF($C$4:$C$33,"="&amp;$B66,D$4:D$33)</f>
        <v>0</v>
      </c>
    </row>
    <row r="67" spans="1:6" ht="15.75" x14ac:dyDescent="0.2">
      <c r="A67">
        <f t="shared" ref="A67:A69" si="3">A66+1</f>
        <v>3</v>
      </c>
      <c r="B67" s="88" t="str">
        <f>IF(Paramètres!B5="","(en attente)",Paramètres!B5)</f>
        <v>Taxi</v>
      </c>
      <c r="C67" s="17">
        <f>IF(Paramètres!B5="","",Paramètres!E5)</f>
        <v>625100</v>
      </c>
      <c r="D67" s="89">
        <f t="shared" ref="D67:D103" si="4">F67-E67</f>
        <v>0</v>
      </c>
      <c r="E67" s="22">
        <f t="shared" si="1"/>
        <v>0</v>
      </c>
      <c r="F67" s="23">
        <f t="shared" ref="F67:F103" si="5">SUMIF($C$4:$C$33,"="&amp;$B67,D$4:D$33)</f>
        <v>0</v>
      </c>
    </row>
    <row r="68" spans="1:6" ht="15.75" x14ac:dyDescent="0.2">
      <c r="A68">
        <f t="shared" si="3"/>
        <v>4</v>
      </c>
      <c r="B68" s="88" t="str">
        <f>IF(Paramètres!B6="","(en attente)",Paramètres!B6)</f>
        <v>Métro, bus, etc.</v>
      </c>
      <c r="C68" s="17">
        <f>IF(Paramètres!B6="","",Paramètres!E6)</f>
        <v>625100</v>
      </c>
      <c r="D68" s="89">
        <f t="shared" si="4"/>
        <v>0</v>
      </c>
      <c r="E68" s="22">
        <f t="shared" si="1"/>
        <v>0</v>
      </c>
      <c r="F68" s="23">
        <f t="shared" si="5"/>
        <v>0</v>
      </c>
    </row>
    <row r="69" spans="1:6" ht="15.75" x14ac:dyDescent="0.2">
      <c r="A69">
        <f t="shared" si="3"/>
        <v>5</v>
      </c>
      <c r="B69" s="88" t="str">
        <f>IF(Paramètres!B7="","(en attente)",Paramètres!B7)</f>
        <v>Location voiture</v>
      </c>
      <c r="C69" s="17">
        <f>IF(Paramètres!B7="","",Paramètres!E7)</f>
        <v>613500</v>
      </c>
      <c r="D69" s="89">
        <f t="shared" si="4"/>
        <v>0</v>
      </c>
      <c r="E69" s="22">
        <f t="shared" si="1"/>
        <v>0</v>
      </c>
      <c r="F69" s="23">
        <f t="shared" si="5"/>
        <v>0</v>
      </c>
    </row>
    <row r="70" spans="1:6" ht="15.75" x14ac:dyDescent="0.2">
      <c r="A70">
        <f t="shared" ref="A70:A104" si="6">A69+1</f>
        <v>6</v>
      </c>
      <c r="B70" s="88" t="str">
        <f>IF(Paramètres!B8="","(en attente)",Paramètres!B8)</f>
        <v>Entretien voiture</v>
      </c>
      <c r="C70" s="17">
        <f>IF(Paramètres!B8="","",Paramètres!E8)</f>
        <v>615510</v>
      </c>
      <c r="D70" s="89">
        <f t="shared" si="4"/>
        <v>0</v>
      </c>
      <c r="E70" s="22">
        <f t="shared" si="1"/>
        <v>0</v>
      </c>
      <c r="F70" s="23">
        <f t="shared" si="5"/>
        <v>0</v>
      </c>
    </row>
    <row r="71" spans="1:6" ht="15.75" x14ac:dyDescent="0.2">
      <c r="A71">
        <f t="shared" si="6"/>
        <v>7</v>
      </c>
      <c r="B71" s="88" t="str">
        <f>IF(Paramètres!B9="","(en attente)",Paramètres!B9)</f>
        <v>Parking</v>
      </c>
      <c r="C71" s="17">
        <f>IF(Paramètres!B9="","",Paramètres!E9)</f>
        <v>625100</v>
      </c>
      <c r="D71" s="89">
        <f t="shared" si="4"/>
        <v>0</v>
      </c>
      <c r="E71" s="22">
        <f t="shared" si="1"/>
        <v>0</v>
      </c>
      <c r="F71" s="23">
        <f t="shared" si="5"/>
        <v>0</v>
      </c>
    </row>
    <row r="72" spans="1:6" ht="15.75" x14ac:dyDescent="0.2">
      <c r="A72">
        <f t="shared" si="6"/>
        <v>8</v>
      </c>
      <c r="B72" s="88" t="str">
        <f>IF(Paramètres!B10="","(en attente)",Paramètres!B10)</f>
        <v>Péage</v>
      </c>
      <c r="C72" s="17">
        <f>IF(Paramètres!B10="","",Paramètres!E10)</f>
        <v>625100</v>
      </c>
      <c r="D72" s="89">
        <f t="shared" si="4"/>
        <v>0</v>
      </c>
      <c r="E72" s="22">
        <f t="shared" si="1"/>
        <v>0</v>
      </c>
      <c r="F72" s="23">
        <f t="shared" si="5"/>
        <v>0</v>
      </c>
    </row>
    <row r="73" spans="1:6" ht="15.75" x14ac:dyDescent="0.2">
      <c r="A73">
        <f t="shared" si="6"/>
        <v>9</v>
      </c>
      <c r="B73" s="88" t="str">
        <f>IF(Paramètres!B11="","(en attente)",Paramètres!B11)</f>
        <v>Gazole (VP)</v>
      </c>
      <c r="C73" s="17">
        <f>IF(Paramètres!B11="","",Paramètres!E11)</f>
        <v>625100</v>
      </c>
      <c r="D73" s="89">
        <f t="shared" si="4"/>
        <v>0</v>
      </c>
      <c r="E73" s="22">
        <f t="shared" si="1"/>
        <v>0</v>
      </c>
      <c r="F73" s="23">
        <f t="shared" si="5"/>
        <v>0</v>
      </c>
    </row>
    <row r="74" spans="1:6" ht="15.75" x14ac:dyDescent="0.2">
      <c r="A74">
        <f t="shared" si="6"/>
        <v>10</v>
      </c>
      <c r="B74" s="88" t="str">
        <f>IF(Paramètres!B12="","(en attente)",Paramètres!B12)</f>
        <v>Gazole (VU)</v>
      </c>
      <c r="C74" s="17">
        <f>IF(Paramètres!B12="","",Paramètres!E12)</f>
        <v>625100</v>
      </c>
      <c r="D74" s="89">
        <f t="shared" si="4"/>
        <v>0</v>
      </c>
      <c r="E74" s="22">
        <f t="shared" si="1"/>
        <v>0</v>
      </c>
      <c r="F74" s="23">
        <f t="shared" si="5"/>
        <v>0</v>
      </c>
    </row>
    <row r="75" spans="1:6" ht="15.75" x14ac:dyDescent="0.2">
      <c r="A75">
        <f t="shared" si="6"/>
        <v>11</v>
      </c>
      <c r="B75" s="88" t="str">
        <f>IF(Paramètres!B13="","(en attente)",Paramètres!B13)</f>
        <v>Essence (VP)</v>
      </c>
      <c r="C75" s="17">
        <f>IF(Paramètres!B13="","",Paramètres!E13)</f>
        <v>625100</v>
      </c>
      <c r="D75" s="89">
        <f t="shared" si="4"/>
        <v>0</v>
      </c>
      <c r="E75" s="22">
        <f t="shared" si="1"/>
        <v>0</v>
      </c>
      <c r="F75" s="23">
        <f t="shared" si="5"/>
        <v>0</v>
      </c>
    </row>
    <row r="76" spans="1:6" ht="15.75" x14ac:dyDescent="0.2">
      <c r="A76">
        <f t="shared" si="6"/>
        <v>12</v>
      </c>
      <c r="B76" s="88" t="str">
        <f>IF(Paramètres!B14="","(en attente)",Paramètres!B14)</f>
        <v>GPL</v>
      </c>
      <c r="C76" s="17">
        <f>IF(Paramètres!B14="","",Paramètres!E14)</f>
        <v>625100</v>
      </c>
      <c r="D76" s="89">
        <f t="shared" si="4"/>
        <v>0</v>
      </c>
      <c r="E76" s="22">
        <f t="shared" si="1"/>
        <v>0</v>
      </c>
      <c r="F76" s="23">
        <f t="shared" si="5"/>
        <v>0</v>
      </c>
    </row>
    <row r="77" spans="1:6" ht="15.75" x14ac:dyDescent="0.2">
      <c r="A77">
        <f t="shared" si="6"/>
        <v>13</v>
      </c>
      <c r="B77" s="88" t="str">
        <f>IF(Paramètres!B15="","(en attente)",Paramètres!B15)</f>
        <v>Hôtel</v>
      </c>
      <c r="C77" s="17">
        <f>IF(Paramètres!B15="","",Paramètres!E15)</f>
        <v>625600</v>
      </c>
      <c r="D77" s="89">
        <f t="shared" si="4"/>
        <v>0</v>
      </c>
      <c r="E77" s="22">
        <f t="shared" si="1"/>
        <v>0</v>
      </c>
      <c r="F77" s="23">
        <f t="shared" si="5"/>
        <v>0</v>
      </c>
    </row>
    <row r="78" spans="1:6" ht="15.75" x14ac:dyDescent="0.2">
      <c r="A78">
        <f t="shared" si="6"/>
        <v>14</v>
      </c>
      <c r="B78" s="88" t="str">
        <f>IF(Paramètres!B16="","(en attente)",Paramètres!B16)</f>
        <v>Resto mission</v>
      </c>
      <c r="C78" s="17">
        <f>IF(Paramètres!B16="","",Paramètres!E16)</f>
        <v>625600</v>
      </c>
      <c r="D78" s="89">
        <f t="shared" si="4"/>
        <v>0</v>
      </c>
      <c r="E78" s="22">
        <f t="shared" si="1"/>
        <v>0</v>
      </c>
      <c r="F78" s="23">
        <f t="shared" si="5"/>
        <v>0</v>
      </c>
    </row>
    <row r="79" spans="1:6" ht="15.75" x14ac:dyDescent="0.2">
      <c r="A79">
        <f t="shared" si="6"/>
        <v>15</v>
      </c>
      <c r="B79" s="88" t="str">
        <f>IF(Paramètres!B17="","(en attente)",Paramètres!B17)</f>
        <v>Réception</v>
      </c>
      <c r="C79" s="17">
        <f>IF(Paramètres!B17="","",Paramètres!E17)</f>
        <v>625700</v>
      </c>
      <c r="D79" s="89">
        <f t="shared" si="4"/>
        <v>0</v>
      </c>
      <c r="E79" s="22">
        <f t="shared" si="1"/>
        <v>0</v>
      </c>
      <c r="F79" s="23">
        <f t="shared" si="5"/>
        <v>0</v>
      </c>
    </row>
    <row r="80" spans="1:6" ht="15.75" x14ac:dyDescent="0.2">
      <c r="A80">
        <f t="shared" si="6"/>
        <v>16</v>
      </c>
      <c r="B80" s="88" t="str">
        <f>IF(Paramètres!B18="","(en attente)",Paramètres!B18)</f>
        <v>La poste sans TVA</v>
      </c>
      <c r="C80" s="17">
        <f>IF(Paramètres!B18="","",Paramètres!E18)</f>
        <v>626000</v>
      </c>
      <c r="D80" s="89">
        <f t="shared" si="4"/>
        <v>0</v>
      </c>
      <c r="E80" s="22">
        <f t="shared" si="1"/>
        <v>0</v>
      </c>
      <c r="F80" s="23">
        <f t="shared" si="5"/>
        <v>0</v>
      </c>
    </row>
    <row r="81" spans="1:6" ht="15.75" x14ac:dyDescent="0.2">
      <c r="A81">
        <f t="shared" si="6"/>
        <v>17</v>
      </c>
      <c r="B81" s="88" t="str">
        <f>IF(Paramètres!B19="","(en attente)",Paramètres!B19)</f>
        <v>La Poste avec TVA</v>
      </c>
      <c r="C81" s="17">
        <f>IF(Paramètres!B19="","",Paramètres!E19)</f>
        <v>626000</v>
      </c>
      <c r="D81" s="89">
        <f t="shared" si="4"/>
        <v>0</v>
      </c>
      <c r="E81" s="22">
        <f t="shared" si="1"/>
        <v>0</v>
      </c>
      <c r="F81" s="23">
        <f t="shared" si="5"/>
        <v>0</v>
      </c>
    </row>
    <row r="82" spans="1:6" ht="15.75" x14ac:dyDescent="0.2">
      <c r="A82">
        <f t="shared" si="6"/>
        <v>18</v>
      </c>
      <c r="B82" s="88" t="str">
        <f>IF(Paramètres!B20="","(en attente)",Paramètres!B20)</f>
        <v>Téléphone</v>
      </c>
      <c r="C82" s="17">
        <f>IF(Paramètres!B20="","",Paramètres!E20)</f>
        <v>626000</v>
      </c>
      <c r="D82" s="89">
        <f t="shared" si="4"/>
        <v>0</v>
      </c>
      <c r="E82" s="22">
        <f t="shared" si="1"/>
        <v>0</v>
      </c>
      <c r="F82" s="23">
        <f t="shared" si="5"/>
        <v>0</v>
      </c>
    </row>
    <row r="83" spans="1:6" ht="15.75" x14ac:dyDescent="0.2">
      <c r="A83">
        <f t="shared" si="6"/>
        <v>19</v>
      </c>
      <c r="B83" s="88" t="str">
        <f>IF(Paramètres!B21="","(en attente)",Paramètres!B21)</f>
        <v>Fourn. bureau</v>
      </c>
      <c r="C83" s="17">
        <f>IF(Paramètres!B21="","",Paramètres!E21)</f>
        <v>606400</v>
      </c>
      <c r="D83" s="89">
        <f t="shared" si="4"/>
        <v>0</v>
      </c>
      <c r="E83" s="22">
        <f t="shared" si="1"/>
        <v>0</v>
      </c>
      <c r="F83" s="23">
        <f t="shared" si="5"/>
        <v>0</v>
      </c>
    </row>
    <row r="84" spans="1:6" ht="15.75" x14ac:dyDescent="0.2">
      <c r="A84">
        <f t="shared" si="6"/>
        <v>20</v>
      </c>
      <c r="B84" s="88" t="str">
        <f>IF(Paramètres!B22="","(en attente)",Paramètres!B22)</f>
        <v>Petit matériel</v>
      </c>
      <c r="C84" s="17">
        <f>IF(Paramètres!B22="","",Paramètres!E22)</f>
        <v>606300</v>
      </c>
      <c r="D84" s="89">
        <f t="shared" si="4"/>
        <v>0</v>
      </c>
      <c r="E84" s="22">
        <f t="shared" si="1"/>
        <v>0</v>
      </c>
      <c r="F84" s="23">
        <f t="shared" si="5"/>
        <v>0</v>
      </c>
    </row>
    <row r="85" spans="1:6" ht="15.75" x14ac:dyDescent="0.2">
      <c r="A85">
        <f t="shared" si="6"/>
        <v>21</v>
      </c>
      <c r="B85" s="88" t="str">
        <f>IF(Paramètres!B23="","(en attente)",Paramètres!B23)</f>
        <v>Achats à refact. 20%</v>
      </c>
      <c r="C85" s="17">
        <f>IF(Paramètres!B23="","",Paramètres!E23)</f>
        <v>605000</v>
      </c>
      <c r="D85" s="89">
        <f t="shared" si="4"/>
        <v>0</v>
      </c>
      <c r="E85" s="22">
        <f t="shared" si="1"/>
        <v>0</v>
      </c>
      <c r="F85" s="23">
        <f t="shared" si="5"/>
        <v>0</v>
      </c>
    </row>
    <row r="86" spans="1:6" ht="15.75" x14ac:dyDescent="0.2">
      <c r="A86">
        <f t="shared" si="6"/>
        <v>22</v>
      </c>
      <c r="B86" s="88" t="str">
        <f>IF(Paramètres!B24="","(en attente)",Paramètres!B24)</f>
        <v>Achats à refact. 10%</v>
      </c>
      <c r="C86" s="17">
        <f>IF(Paramètres!B24="","",Paramètres!E24)</f>
        <v>605000</v>
      </c>
      <c r="D86" s="89">
        <f t="shared" si="4"/>
        <v>0</v>
      </c>
      <c r="E86" s="22">
        <f t="shared" si="1"/>
        <v>0</v>
      </c>
      <c r="F86" s="23">
        <f t="shared" si="5"/>
        <v>0</v>
      </c>
    </row>
    <row r="87" spans="1:6" ht="15.75" x14ac:dyDescent="0.2">
      <c r="A87">
        <f t="shared" si="6"/>
        <v>23</v>
      </c>
      <c r="B87" s="88" t="str">
        <f>IF(Paramètres!B25="","(en attente)",Paramètres!B25)</f>
        <v>Achats à refact. 0%</v>
      </c>
      <c r="C87" s="17">
        <f>IF(Paramètres!B25="","",Paramètres!E25)</f>
        <v>605000</v>
      </c>
      <c r="D87" s="89">
        <f t="shared" si="4"/>
        <v>0</v>
      </c>
      <c r="E87" s="22">
        <f t="shared" si="1"/>
        <v>0</v>
      </c>
      <c r="F87" s="23">
        <f t="shared" si="5"/>
        <v>0</v>
      </c>
    </row>
    <row r="88" spans="1:6" ht="15.75" x14ac:dyDescent="0.2">
      <c r="A88">
        <f t="shared" si="6"/>
        <v>24</v>
      </c>
      <c r="B88" s="88" t="str">
        <f>IF(Paramètres!B26="","(en attente)",Paramètres!B26)</f>
        <v>Doc. Générale</v>
      </c>
      <c r="C88" s="17">
        <f>IF(Paramètres!B26="","",Paramètres!E26)</f>
        <v>618100</v>
      </c>
      <c r="D88" s="89">
        <f t="shared" si="4"/>
        <v>0</v>
      </c>
      <c r="E88" s="22">
        <f t="shared" si="1"/>
        <v>0</v>
      </c>
      <c r="F88" s="23">
        <f t="shared" si="5"/>
        <v>0</v>
      </c>
    </row>
    <row r="89" spans="1:6" ht="15.75" x14ac:dyDescent="0.2">
      <c r="A89">
        <f t="shared" si="6"/>
        <v>25</v>
      </c>
      <c r="B89" s="88" t="str">
        <f>IF(Paramètres!B27="","(en attente)",Paramètres!B27)</f>
        <v>Doc. Technique</v>
      </c>
      <c r="C89" s="17">
        <f>IF(Paramètres!B27="","",Paramètres!E27)</f>
        <v>618300</v>
      </c>
      <c r="D89" s="89">
        <f t="shared" si="4"/>
        <v>0</v>
      </c>
      <c r="E89" s="22">
        <f t="shared" si="1"/>
        <v>0</v>
      </c>
      <c r="F89" s="23">
        <f t="shared" si="5"/>
        <v>0</v>
      </c>
    </row>
    <row r="90" spans="1:6" ht="15.75" x14ac:dyDescent="0.2">
      <c r="A90">
        <f t="shared" si="6"/>
        <v>26</v>
      </c>
      <c r="B90" s="88" t="str">
        <f>IF(Paramètres!B28="","(en attente)",Paramètres!B28)</f>
        <v>Greffe etc.</v>
      </c>
      <c r="C90" s="17">
        <f>IF(Paramètres!B28="","",Paramètres!E28)</f>
        <v>622700</v>
      </c>
      <c r="D90" s="89">
        <f t="shared" si="4"/>
        <v>0</v>
      </c>
      <c r="E90" s="22">
        <f t="shared" si="1"/>
        <v>0</v>
      </c>
      <c r="F90" s="23">
        <f t="shared" si="5"/>
        <v>0</v>
      </c>
    </row>
    <row r="91" spans="1:6" ht="15.75" x14ac:dyDescent="0.2">
      <c r="A91">
        <f t="shared" si="6"/>
        <v>27</v>
      </c>
      <c r="B91" s="88" t="str">
        <f>IF(Paramètres!B29="","(en attente)",Paramètres!B29)</f>
        <v>Timbres fiscaux</v>
      </c>
      <c r="C91" s="17">
        <f>IF(Paramètres!B29="","",Paramètres!E29)</f>
        <v>635400</v>
      </c>
      <c r="D91" s="89">
        <f t="shared" si="4"/>
        <v>0</v>
      </c>
      <c r="E91" s="22">
        <f t="shared" si="1"/>
        <v>0</v>
      </c>
      <c r="F91" s="23">
        <f t="shared" si="5"/>
        <v>0</v>
      </c>
    </row>
    <row r="92" spans="1:6" ht="15.75" x14ac:dyDescent="0.2">
      <c r="A92">
        <f t="shared" si="6"/>
        <v>28</v>
      </c>
      <c r="B92" s="88" t="str">
        <f>IF(Paramètres!B30="","(en attente)",Paramètres!B30)</f>
        <v>Cotisation sans TVA</v>
      </c>
      <c r="C92" s="17">
        <f>IF(Paramètres!B30="","",Paramètres!E30)</f>
        <v>628100</v>
      </c>
      <c r="D92" s="89">
        <f t="shared" si="4"/>
        <v>0</v>
      </c>
      <c r="E92" s="22">
        <f t="shared" si="1"/>
        <v>0</v>
      </c>
      <c r="F92" s="23">
        <f t="shared" si="5"/>
        <v>0</v>
      </c>
    </row>
    <row r="93" spans="1:6" ht="15.75" x14ac:dyDescent="0.2">
      <c r="A93">
        <f t="shared" si="6"/>
        <v>29</v>
      </c>
      <c r="B93" s="88" t="str">
        <f>IF(Paramètres!B31="","(en attente)",Paramètres!B31)</f>
        <v>Cotisation avec TVA</v>
      </c>
      <c r="C93" s="17">
        <f>IF(Paramètres!B31="","",Paramètres!E31)</f>
        <v>628100</v>
      </c>
      <c r="D93" s="89">
        <f t="shared" si="4"/>
        <v>0</v>
      </c>
      <c r="E93" s="22">
        <f t="shared" si="1"/>
        <v>0</v>
      </c>
      <c r="F93" s="23">
        <f t="shared" si="5"/>
        <v>0</v>
      </c>
    </row>
    <row r="94" spans="1:6" ht="15.75" x14ac:dyDescent="0.2">
      <c r="A94">
        <f t="shared" si="6"/>
        <v>30</v>
      </c>
      <c r="B94" s="88" t="str">
        <f>IF(Paramètres!B32="","(en attente)",Paramètres!B32)</f>
        <v>Cadeaux</v>
      </c>
      <c r="C94" s="17">
        <f>IF(Paramètres!B32="","",Paramètres!E32)</f>
        <v>623400</v>
      </c>
      <c r="D94" s="89">
        <f t="shared" si="4"/>
        <v>0</v>
      </c>
      <c r="E94" s="22">
        <f t="shared" si="1"/>
        <v>0</v>
      </c>
      <c r="F94" s="23">
        <f t="shared" si="5"/>
        <v>0</v>
      </c>
    </row>
    <row r="95" spans="1:6" ht="15.75" x14ac:dyDescent="0.2">
      <c r="A95">
        <f t="shared" si="6"/>
        <v>31</v>
      </c>
      <c r="B95" s="88" t="str">
        <f>IF(Paramètres!B33="","(en attente)",Paramètres!B33)</f>
        <v>Dons, pourboires</v>
      </c>
      <c r="C95" s="17">
        <f>IF(Paramètres!B33="","",Paramètres!E33)</f>
        <v>623800</v>
      </c>
      <c r="D95" s="89">
        <f t="shared" si="4"/>
        <v>0</v>
      </c>
      <c r="E95" s="22">
        <f t="shared" si="1"/>
        <v>0</v>
      </c>
      <c r="F95" s="23">
        <f t="shared" si="5"/>
        <v>0</v>
      </c>
    </row>
    <row r="96" spans="1:6" ht="15.75" x14ac:dyDescent="0.2">
      <c r="A96">
        <f t="shared" si="6"/>
        <v>32</v>
      </c>
      <c r="B96" s="88" t="str">
        <f>IF(Paramètres!B34="","(en attente)",Paramètres!B34)</f>
        <v>Salons, etc.</v>
      </c>
      <c r="C96" s="17">
        <f>IF(Paramètres!B34="","",Paramètres!E34)</f>
        <v>618500</v>
      </c>
      <c r="D96" s="89">
        <f t="shared" si="4"/>
        <v>0</v>
      </c>
      <c r="E96" s="22">
        <f t="shared" si="1"/>
        <v>0</v>
      </c>
      <c r="F96" s="23">
        <f t="shared" si="5"/>
        <v>0</v>
      </c>
    </row>
    <row r="97" spans="1:9" ht="15.75" x14ac:dyDescent="0.2">
      <c r="A97">
        <f t="shared" si="6"/>
        <v>33</v>
      </c>
      <c r="B97" s="88" t="str">
        <f>IF(Paramètres!B35="","(en attente)",Paramètres!B35)</f>
        <v>Pharmacie</v>
      </c>
      <c r="C97" s="17">
        <f>IF(Paramètres!B35="","",Paramètres!E35)</f>
        <v>647500</v>
      </c>
      <c r="D97" s="89">
        <f t="shared" si="4"/>
        <v>0</v>
      </c>
      <c r="E97" s="22">
        <f t="shared" si="1"/>
        <v>0</v>
      </c>
      <c r="F97" s="23">
        <f t="shared" si="5"/>
        <v>0</v>
      </c>
    </row>
    <row r="98" spans="1:9" ht="15.75" x14ac:dyDescent="0.2">
      <c r="A98">
        <f t="shared" si="6"/>
        <v>34</v>
      </c>
      <c r="B98" s="88" t="str">
        <f>IF(Paramètres!B36="","(en attente)",Paramètres!B36)</f>
        <v>Prod.concurrence</v>
      </c>
      <c r="C98" s="17">
        <f>IF(Paramètres!B36="","",Paramètres!E36)</f>
        <v>617000</v>
      </c>
      <c r="D98" s="89">
        <f t="shared" si="4"/>
        <v>0</v>
      </c>
      <c r="E98" s="22">
        <f t="shared" si="1"/>
        <v>0</v>
      </c>
      <c r="F98" s="23">
        <f t="shared" si="5"/>
        <v>0</v>
      </c>
    </row>
    <row r="99" spans="1:9" ht="15.75" x14ac:dyDescent="0.2">
      <c r="A99">
        <f t="shared" si="6"/>
        <v>35</v>
      </c>
      <c r="B99" s="88" t="str">
        <f>IF(Paramètres!B37="","(en attente)",Paramètres!B37)</f>
        <v>Retrait liquide</v>
      </c>
      <c r="C99" s="17">
        <f>IF(Paramètres!B37="","",Paramètres!E37)</f>
        <v>455170</v>
      </c>
      <c r="D99" s="89">
        <f t="shared" si="4"/>
        <v>0</v>
      </c>
      <c r="E99" s="22">
        <f t="shared" si="1"/>
        <v>0</v>
      </c>
      <c r="F99" s="23">
        <f t="shared" si="5"/>
        <v>0</v>
      </c>
    </row>
    <row r="100" spans="1:9" ht="15.75" x14ac:dyDescent="0.2">
      <c r="A100">
        <f t="shared" si="6"/>
        <v>36</v>
      </c>
      <c r="B100" s="88" t="str">
        <f>IF(Paramètres!B38="","(en attente)",Paramètres!B38)</f>
        <v>Dépense perso</v>
      </c>
      <c r="C100" s="17">
        <f>IF(Paramètres!B38="","",Paramètres!E38)</f>
        <v>455170</v>
      </c>
      <c r="D100" s="89">
        <f t="shared" si="4"/>
        <v>0</v>
      </c>
      <c r="E100" s="22">
        <f t="shared" si="1"/>
        <v>0</v>
      </c>
      <c r="F100" s="23">
        <f t="shared" si="5"/>
        <v>0</v>
      </c>
    </row>
    <row r="101" spans="1:9" ht="15.75" x14ac:dyDescent="0.2">
      <c r="A101">
        <f t="shared" si="6"/>
        <v>37</v>
      </c>
      <c r="B101" s="88" t="str">
        <f>IF(Paramètres!B39="","(en attente)",Paramètres!B39)</f>
        <v>Autre sans TVA</v>
      </c>
      <c r="C101" s="17">
        <f>IF(Paramètres!B39="","",Paramètres!E39)</f>
        <v>471000</v>
      </c>
      <c r="D101" s="89">
        <f t="shared" si="4"/>
        <v>0</v>
      </c>
      <c r="E101" s="22">
        <f t="shared" si="1"/>
        <v>0</v>
      </c>
      <c r="F101" s="23">
        <f t="shared" si="5"/>
        <v>0</v>
      </c>
    </row>
    <row r="102" spans="1:9" ht="15.75" x14ac:dyDescent="0.2">
      <c r="A102">
        <f t="shared" si="6"/>
        <v>38</v>
      </c>
      <c r="B102" s="88" t="str">
        <f>IF(Paramètres!B40="","(en attente)",Paramètres!B40)</f>
        <v>Autre avec TVA 20%</v>
      </c>
      <c r="C102" s="17">
        <f>IF(Paramètres!B40="","",Paramètres!E40)</f>
        <v>471000</v>
      </c>
      <c r="D102" s="89">
        <f t="shared" si="4"/>
        <v>0</v>
      </c>
      <c r="E102" s="22">
        <f t="shared" si="1"/>
        <v>0</v>
      </c>
      <c r="F102" s="23">
        <f t="shared" si="5"/>
        <v>0</v>
      </c>
    </row>
    <row r="103" spans="1:9" ht="15.75" x14ac:dyDescent="0.2">
      <c r="A103">
        <f t="shared" si="6"/>
        <v>39</v>
      </c>
      <c r="B103" s="88" t="str">
        <f>IF(Paramètres!B41="","(en attente)",Paramètres!B41)</f>
        <v>Autre avec TVA 10%</v>
      </c>
      <c r="C103" s="17">
        <f>IF(Paramètres!B41="","",Paramètres!E41)</f>
        <v>471000</v>
      </c>
      <c r="D103" s="89">
        <f t="shared" si="4"/>
        <v>0</v>
      </c>
      <c r="E103" s="22">
        <f t="shared" si="1"/>
        <v>0</v>
      </c>
      <c r="F103" s="23">
        <f t="shared" si="5"/>
        <v>0</v>
      </c>
    </row>
    <row r="104" spans="1:9" ht="15.75" x14ac:dyDescent="0.2">
      <c r="A104">
        <f t="shared" si="6"/>
        <v>40</v>
      </c>
      <c r="B104" s="17" t="s">
        <v>128</v>
      </c>
      <c r="C104" s="17">
        <f>VLOOKUP("Déplacements",Paramètres!$H$12:$L$36,5,FALSE)</f>
        <v>625100</v>
      </c>
      <c r="D104" s="116">
        <f ca="1">D35</f>
        <v>0</v>
      </c>
      <c r="E104" s="118">
        <f t="shared" si="1"/>
        <v>0</v>
      </c>
      <c r="F104" s="117">
        <f ca="1">D35</f>
        <v>0</v>
      </c>
    </row>
    <row r="105" spans="1:9" ht="15.75" x14ac:dyDescent="0.2">
      <c r="A105"/>
      <c r="B105" s="167" t="s">
        <v>37</v>
      </c>
      <c r="C105" s="168"/>
      <c r="D105" s="9">
        <f ca="1">IF(ABS(F105-E105-SUM(D64:D104))&lt;0.01,SUM(D64:D104),"Bug")</f>
        <v>0</v>
      </c>
      <c r="E105" s="24">
        <f>SUM(E64:E104)</f>
        <v>0</v>
      </c>
      <c r="F105" s="10">
        <f ca="1">SUM(F64:F104)</f>
        <v>0</v>
      </c>
    </row>
    <row r="106" spans="1:9" ht="14.25" thickBot="1" x14ac:dyDescent="0.25"/>
    <row r="107" spans="1:9" ht="15.75" thickBot="1" x14ac:dyDescent="0.25">
      <c r="B107" s="124" t="s">
        <v>140</v>
      </c>
      <c r="C107" s="125">
        <v>7</v>
      </c>
    </row>
    <row r="109" spans="1:9" x14ac:dyDescent="0.2">
      <c r="B109" s="96" t="s">
        <v>49</v>
      </c>
      <c r="C109" s="97" t="s">
        <v>50</v>
      </c>
      <c r="D109" s="97" t="s">
        <v>52</v>
      </c>
      <c r="E109" s="97" t="s">
        <v>53</v>
      </c>
      <c r="F109" s="97" t="s">
        <v>62</v>
      </c>
      <c r="G109" s="97" t="s">
        <v>54</v>
      </c>
      <c r="H109" s="97" t="s">
        <v>55</v>
      </c>
      <c r="I109" s="97" t="s">
        <v>51</v>
      </c>
    </row>
    <row r="110" spans="1:9" x14ac:dyDescent="0.2">
      <c r="B110" s="126">
        <f>DATE(Paramètres!O23,C107,DAY(EOMONTH(DATEVALUE("01/01/"&amp;Paramètres!O23),C107-1)))</f>
        <v>44043</v>
      </c>
      <c r="C110" s="91" t="s">
        <v>47</v>
      </c>
      <c r="D110" s="91">
        <f t="shared" ref="D110:D132" si="7">A39</f>
        <v>613500</v>
      </c>
      <c r="E110" s="91"/>
      <c r="F110" s="45" t="str">
        <f>"NDF "&amp;IF(MONTH($B$111)&lt;10,"0","")&amp;MONTH($B$111)&amp;"/"&amp;YEAR($B$111)&amp;" "&amp;Paramètres!P21</f>
        <v xml:space="preserve">NDF 07/2020 </v>
      </c>
      <c r="G110" s="46">
        <f t="shared" ref="G110:G132" ca="1" si="8">C39</f>
        <v>0</v>
      </c>
      <c r="H110" s="46">
        <f t="shared" ref="H110:H132" si="9">D39</f>
        <v>0</v>
      </c>
      <c r="I110" s="47" t="s">
        <v>48</v>
      </c>
    </row>
    <row r="111" spans="1:9" x14ac:dyDescent="0.2">
      <c r="B111" s="92">
        <f t="shared" ref="B111:B132" si="10">B110</f>
        <v>44043</v>
      </c>
      <c r="C111" s="93" t="s">
        <v>47</v>
      </c>
      <c r="D111" s="93">
        <f t="shared" si="7"/>
        <v>617000</v>
      </c>
      <c r="E111" s="93"/>
      <c r="F111" s="48" t="str">
        <f>"NDF "&amp;IF(MONTH($B$111)&lt;10,"0","")&amp;MONTH($B$111)&amp;"/"&amp;YEAR($B$111)&amp;" "&amp;Paramètres!P21</f>
        <v xml:space="preserve">NDF 07/2020 </v>
      </c>
      <c r="G111" s="49">
        <f t="shared" ca="1" si="8"/>
        <v>0</v>
      </c>
      <c r="H111" s="49">
        <f t="shared" si="9"/>
        <v>0</v>
      </c>
      <c r="I111" s="50" t="s">
        <v>48</v>
      </c>
    </row>
    <row r="112" spans="1:9" x14ac:dyDescent="0.2">
      <c r="B112" s="92">
        <f t="shared" si="10"/>
        <v>44043</v>
      </c>
      <c r="C112" s="93" t="s">
        <v>47</v>
      </c>
      <c r="D112" s="93">
        <f t="shared" si="7"/>
        <v>625100</v>
      </c>
      <c r="E112" s="93"/>
      <c r="F112" s="48" t="str">
        <f>"NDF "&amp;IF(MONTH($B$111)&lt;10,"0","")&amp;MONTH($B$111)&amp;"/"&amp;YEAR($B$111)&amp;" "&amp;Paramètres!P21</f>
        <v xml:space="preserve">NDF 07/2020 </v>
      </c>
      <c r="G112" s="49">
        <f t="shared" ca="1" si="8"/>
        <v>0</v>
      </c>
      <c r="H112" s="49">
        <f t="shared" si="9"/>
        <v>0</v>
      </c>
      <c r="I112" s="50" t="s">
        <v>48</v>
      </c>
    </row>
    <row r="113" spans="2:9" x14ac:dyDescent="0.2">
      <c r="B113" s="92">
        <f t="shared" si="10"/>
        <v>44043</v>
      </c>
      <c r="C113" s="93" t="s">
        <v>47</v>
      </c>
      <c r="D113" s="93">
        <f t="shared" si="7"/>
        <v>625600</v>
      </c>
      <c r="E113" s="93"/>
      <c r="F113" s="48" t="str">
        <f>"NDF "&amp;IF(MONTH($B$111)&lt;10,"0","")&amp;MONTH($B$111)&amp;"/"&amp;YEAR($B$111)&amp;" "&amp;Paramètres!P21</f>
        <v xml:space="preserve">NDF 07/2020 </v>
      </c>
      <c r="G113" s="49">
        <f t="shared" ca="1" si="8"/>
        <v>0</v>
      </c>
      <c r="H113" s="49">
        <f t="shared" si="9"/>
        <v>0</v>
      </c>
      <c r="I113" s="50" t="s">
        <v>48</v>
      </c>
    </row>
    <row r="114" spans="2:9" x14ac:dyDescent="0.2">
      <c r="B114" s="92">
        <f t="shared" si="10"/>
        <v>44043</v>
      </c>
      <c r="C114" s="93" t="s">
        <v>47</v>
      </c>
      <c r="D114" s="93">
        <f t="shared" si="7"/>
        <v>625700</v>
      </c>
      <c r="E114" s="93"/>
      <c r="F114" s="48" t="str">
        <f>"NDF "&amp;IF(MONTH($B$111)&lt;10,"0","")&amp;MONTH($B$111)&amp;"/"&amp;YEAR($B$111)&amp;" "&amp;Paramètres!P21</f>
        <v xml:space="preserve">NDF 07/2020 </v>
      </c>
      <c r="G114" s="49">
        <f t="shared" ca="1" si="8"/>
        <v>0</v>
      </c>
      <c r="H114" s="49">
        <f t="shared" si="9"/>
        <v>0</v>
      </c>
      <c r="I114" s="50" t="s">
        <v>48</v>
      </c>
    </row>
    <row r="115" spans="2:9" x14ac:dyDescent="0.2">
      <c r="B115" s="92">
        <f t="shared" si="10"/>
        <v>44043</v>
      </c>
      <c r="C115" s="93" t="s">
        <v>47</v>
      </c>
      <c r="D115" s="93">
        <f t="shared" si="7"/>
        <v>626000</v>
      </c>
      <c r="E115" s="93"/>
      <c r="F115" s="48" t="str">
        <f>"NDF "&amp;IF(MONTH($B$111)&lt;10,"0","")&amp;MONTH($B$111)&amp;"/"&amp;YEAR($B$111)&amp;" "&amp;Paramètres!P21</f>
        <v xml:space="preserve">NDF 07/2020 </v>
      </c>
      <c r="G115" s="49">
        <f t="shared" ca="1" si="8"/>
        <v>0</v>
      </c>
      <c r="H115" s="49">
        <f t="shared" si="9"/>
        <v>0</v>
      </c>
      <c r="I115" s="50" t="s">
        <v>48</v>
      </c>
    </row>
    <row r="116" spans="2:9" x14ac:dyDescent="0.2">
      <c r="B116" s="92">
        <f t="shared" si="10"/>
        <v>44043</v>
      </c>
      <c r="C116" s="93" t="s">
        <v>47</v>
      </c>
      <c r="D116" s="93">
        <f t="shared" si="7"/>
        <v>606400</v>
      </c>
      <c r="E116" s="93"/>
      <c r="F116" s="48" t="str">
        <f>"NDF "&amp;IF(MONTH($B$111)&lt;10,"0","")&amp;MONTH($B$111)&amp;"/"&amp;YEAR($B$111)&amp;" "&amp;Paramètres!P21</f>
        <v xml:space="preserve">NDF 07/2020 </v>
      </c>
      <c r="G116" s="49">
        <f t="shared" ca="1" si="8"/>
        <v>0</v>
      </c>
      <c r="H116" s="49">
        <f t="shared" si="9"/>
        <v>0</v>
      </c>
      <c r="I116" s="50" t="s">
        <v>48</v>
      </c>
    </row>
    <row r="117" spans="2:9" x14ac:dyDescent="0.2">
      <c r="B117" s="92">
        <f t="shared" si="10"/>
        <v>44043</v>
      </c>
      <c r="C117" s="93" t="s">
        <v>47</v>
      </c>
      <c r="D117" s="93">
        <f t="shared" si="7"/>
        <v>606300</v>
      </c>
      <c r="E117" s="93"/>
      <c r="F117" s="48" t="str">
        <f>"NDF "&amp;IF(MONTH($B$111)&lt;10,"0","")&amp;MONTH($B$111)&amp;"/"&amp;YEAR($B$111)&amp;" "&amp;Paramètres!P21</f>
        <v xml:space="preserve">NDF 07/2020 </v>
      </c>
      <c r="G117" s="49">
        <f t="shared" ca="1" si="8"/>
        <v>0</v>
      </c>
      <c r="H117" s="49">
        <f t="shared" si="9"/>
        <v>0</v>
      </c>
      <c r="I117" s="50" t="s">
        <v>48</v>
      </c>
    </row>
    <row r="118" spans="2:9" x14ac:dyDescent="0.2">
      <c r="B118" s="92">
        <f t="shared" si="10"/>
        <v>44043</v>
      </c>
      <c r="C118" s="93" t="s">
        <v>47</v>
      </c>
      <c r="D118" s="93">
        <f t="shared" si="7"/>
        <v>605000</v>
      </c>
      <c r="E118" s="93"/>
      <c r="F118" s="48" t="str">
        <f>"NDF "&amp;IF(MONTH($B$111)&lt;10,"0","")&amp;MONTH($B$111)&amp;"/"&amp;YEAR($B$111)&amp;" "&amp;Paramètres!P21</f>
        <v xml:space="preserve">NDF 07/2020 </v>
      </c>
      <c r="G118" s="49">
        <f t="shared" ca="1" si="8"/>
        <v>0</v>
      </c>
      <c r="H118" s="49">
        <f t="shared" si="9"/>
        <v>0</v>
      </c>
      <c r="I118" s="50" t="s">
        <v>48</v>
      </c>
    </row>
    <row r="119" spans="2:9" x14ac:dyDescent="0.2">
      <c r="B119" s="92">
        <f t="shared" si="10"/>
        <v>44043</v>
      </c>
      <c r="C119" s="93" t="s">
        <v>47</v>
      </c>
      <c r="D119" s="93">
        <f t="shared" si="7"/>
        <v>618100</v>
      </c>
      <c r="E119" s="93"/>
      <c r="F119" s="48" t="str">
        <f>"NDF "&amp;IF(MONTH($B$111)&lt;10,"0","")&amp;MONTH($B$111)&amp;"/"&amp;YEAR($B$111)&amp;" "&amp;Paramètres!P21</f>
        <v xml:space="preserve">NDF 07/2020 </v>
      </c>
      <c r="G119" s="49">
        <f t="shared" ca="1" si="8"/>
        <v>0</v>
      </c>
      <c r="H119" s="49">
        <f t="shared" si="9"/>
        <v>0</v>
      </c>
      <c r="I119" s="50" t="s">
        <v>48</v>
      </c>
    </row>
    <row r="120" spans="2:9" x14ac:dyDescent="0.2">
      <c r="B120" s="92">
        <f t="shared" si="10"/>
        <v>44043</v>
      </c>
      <c r="C120" s="93" t="s">
        <v>47</v>
      </c>
      <c r="D120" s="93">
        <f t="shared" si="7"/>
        <v>618300</v>
      </c>
      <c r="E120" s="93"/>
      <c r="F120" s="48" t="str">
        <f>"NDF "&amp;IF(MONTH($B$111)&lt;10,"0","")&amp;MONTH($B$111)&amp;"/"&amp;YEAR($B$111)&amp;" "&amp;Paramètres!P21</f>
        <v xml:space="preserve">NDF 07/2020 </v>
      </c>
      <c r="G120" s="49">
        <f t="shared" ca="1" si="8"/>
        <v>0</v>
      </c>
      <c r="H120" s="49">
        <f t="shared" si="9"/>
        <v>0</v>
      </c>
      <c r="I120" s="50" t="s">
        <v>48</v>
      </c>
    </row>
    <row r="121" spans="2:9" x14ac:dyDescent="0.2">
      <c r="B121" s="92">
        <f t="shared" si="10"/>
        <v>44043</v>
      </c>
      <c r="C121" s="93" t="s">
        <v>47</v>
      </c>
      <c r="D121" s="93">
        <f t="shared" si="7"/>
        <v>622700</v>
      </c>
      <c r="E121" s="93"/>
      <c r="F121" s="48" t="str">
        <f>"NDF "&amp;IF(MONTH($B$111)&lt;10,"0","")&amp;MONTH($B$111)&amp;"/"&amp;YEAR($B$111)&amp;" "&amp;Paramètres!P21</f>
        <v xml:space="preserve">NDF 07/2020 </v>
      </c>
      <c r="G121" s="49">
        <f t="shared" ca="1" si="8"/>
        <v>0</v>
      </c>
      <c r="H121" s="49">
        <f t="shared" si="9"/>
        <v>0</v>
      </c>
      <c r="I121" s="50" t="s">
        <v>48</v>
      </c>
    </row>
    <row r="122" spans="2:9" x14ac:dyDescent="0.2">
      <c r="B122" s="92">
        <f t="shared" si="10"/>
        <v>44043</v>
      </c>
      <c r="C122" s="93" t="s">
        <v>47</v>
      </c>
      <c r="D122" s="93">
        <f t="shared" si="7"/>
        <v>628100</v>
      </c>
      <c r="E122" s="93"/>
      <c r="F122" s="48" t="str">
        <f>"NDF "&amp;IF(MONTH($B$111)&lt;10,"0","")&amp;MONTH($B$111)&amp;"/"&amp;YEAR($B$111)&amp;" "&amp;Paramètres!P21</f>
        <v xml:space="preserve">NDF 07/2020 </v>
      </c>
      <c r="G122" s="49">
        <f t="shared" ca="1" si="8"/>
        <v>0</v>
      </c>
      <c r="H122" s="49">
        <f t="shared" si="9"/>
        <v>0</v>
      </c>
      <c r="I122" s="50" t="s">
        <v>48</v>
      </c>
    </row>
    <row r="123" spans="2:9" x14ac:dyDescent="0.2">
      <c r="B123" s="92">
        <f t="shared" si="10"/>
        <v>44043</v>
      </c>
      <c r="C123" s="93" t="s">
        <v>47</v>
      </c>
      <c r="D123" s="93">
        <f t="shared" si="7"/>
        <v>623800</v>
      </c>
      <c r="E123" s="93"/>
      <c r="F123" s="48" t="str">
        <f>"NDF "&amp;IF(MONTH($B$111)&lt;10,"0","")&amp;MONTH($B$111)&amp;"/"&amp;YEAR($B$111)&amp;" "&amp;Paramètres!P21</f>
        <v xml:space="preserve">NDF 07/2020 </v>
      </c>
      <c r="G123" s="49">
        <f t="shared" ca="1" si="8"/>
        <v>0</v>
      </c>
      <c r="H123" s="49">
        <f t="shared" si="9"/>
        <v>0</v>
      </c>
      <c r="I123" s="50" t="s">
        <v>48</v>
      </c>
    </row>
    <row r="124" spans="2:9" x14ac:dyDescent="0.2">
      <c r="B124" s="92">
        <f t="shared" si="10"/>
        <v>44043</v>
      </c>
      <c r="C124" s="93" t="s">
        <v>47</v>
      </c>
      <c r="D124" s="93">
        <f t="shared" si="7"/>
        <v>623400</v>
      </c>
      <c r="E124" s="93"/>
      <c r="F124" s="48" t="str">
        <f>"NDF "&amp;IF(MONTH($B$111)&lt;10,"0","")&amp;MONTH($B$111)&amp;"/"&amp;YEAR($B$111)&amp;" "&amp;Paramètres!P21</f>
        <v xml:space="preserve">NDF 07/2020 </v>
      </c>
      <c r="G124" s="49">
        <f t="shared" ca="1" si="8"/>
        <v>0</v>
      </c>
      <c r="H124" s="49">
        <f t="shared" si="9"/>
        <v>0</v>
      </c>
      <c r="I124" s="50" t="s">
        <v>48</v>
      </c>
    </row>
    <row r="125" spans="2:9" x14ac:dyDescent="0.2">
      <c r="B125" s="92">
        <f t="shared" si="10"/>
        <v>44043</v>
      </c>
      <c r="C125" s="93" t="s">
        <v>47</v>
      </c>
      <c r="D125" s="93">
        <f t="shared" si="7"/>
        <v>615510</v>
      </c>
      <c r="E125" s="93"/>
      <c r="F125" s="48" t="str">
        <f>"NDF "&amp;IF(MONTH($B$111)&lt;10,"0","")&amp;MONTH($B$111)&amp;"/"&amp;YEAR($B$111)&amp;" "&amp;Paramètres!P21</f>
        <v xml:space="preserve">NDF 07/2020 </v>
      </c>
      <c r="G125" s="49">
        <f t="shared" ca="1" si="8"/>
        <v>0</v>
      </c>
      <c r="H125" s="49">
        <f t="shared" si="9"/>
        <v>0</v>
      </c>
      <c r="I125" s="50" t="s">
        <v>48</v>
      </c>
    </row>
    <row r="126" spans="2:9" x14ac:dyDescent="0.2">
      <c r="B126" s="92">
        <f t="shared" si="10"/>
        <v>44043</v>
      </c>
      <c r="C126" s="93" t="s">
        <v>47</v>
      </c>
      <c r="D126" s="93">
        <f t="shared" si="7"/>
        <v>647500</v>
      </c>
      <c r="E126" s="93"/>
      <c r="F126" s="48" t="str">
        <f>"NDF "&amp;IF(MONTH($B$111)&lt;10,"0","")&amp;MONTH($B$111)&amp;"/"&amp;YEAR($B$111)&amp;" "&amp;Paramètres!P21</f>
        <v xml:space="preserve">NDF 07/2020 </v>
      </c>
      <c r="G126" s="49">
        <f t="shared" ca="1" si="8"/>
        <v>0</v>
      </c>
      <c r="H126" s="49">
        <f t="shared" si="9"/>
        <v>0</v>
      </c>
      <c r="I126" s="50" t="s">
        <v>48</v>
      </c>
    </row>
    <row r="127" spans="2:9" x14ac:dyDescent="0.2">
      <c r="B127" s="92">
        <f t="shared" si="10"/>
        <v>44043</v>
      </c>
      <c r="C127" s="93" t="s">
        <v>47</v>
      </c>
      <c r="D127" s="93">
        <f t="shared" si="7"/>
        <v>455170</v>
      </c>
      <c r="E127" s="93"/>
      <c r="F127" s="48" t="str">
        <f>"NDF "&amp;IF(MONTH($B$111)&lt;10,"0","")&amp;MONTH($B$111)&amp;"/"&amp;YEAR($B$111)&amp;" "&amp;Paramètres!P21</f>
        <v xml:space="preserve">NDF 07/2020 </v>
      </c>
      <c r="G127" s="49">
        <f t="shared" ca="1" si="8"/>
        <v>0</v>
      </c>
      <c r="H127" s="49">
        <f t="shared" si="9"/>
        <v>0</v>
      </c>
      <c r="I127" s="50" t="s">
        <v>48</v>
      </c>
    </row>
    <row r="128" spans="2:9" x14ac:dyDescent="0.2">
      <c r="B128" s="92">
        <f t="shared" si="10"/>
        <v>44043</v>
      </c>
      <c r="C128" s="93" t="s">
        <v>47</v>
      </c>
      <c r="D128" s="93">
        <f t="shared" si="7"/>
        <v>471000</v>
      </c>
      <c r="E128" s="93"/>
      <c r="F128" s="48" t="str">
        <f>"NDF "&amp;IF(MONTH($B$111)&lt;10,"0","")&amp;MONTH($B$111)&amp;"/"&amp;YEAR($B$111)&amp;" "&amp;Paramètres!P21</f>
        <v xml:space="preserve">NDF 07/2020 </v>
      </c>
      <c r="G128" s="49">
        <f t="shared" ca="1" si="8"/>
        <v>0</v>
      </c>
      <c r="H128" s="49">
        <f t="shared" si="9"/>
        <v>0</v>
      </c>
      <c r="I128" s="50" t="s">
        <v>48</v>
      </c>
    </row>
    <row r="129" spans="2:9" x14ac:dyDescent="0.2">
      <c r="B129" s="92">
        <f t="shared" si="10"/>
        <v>44043</v>
      </c>
      <c r="C129" s="93" t="s">
        <v>47</v>
      </c>
      <c r="D129" s="93">
        <f t="shared" si="7"/>
        <v>618500</v>
      </c>
      <c r="E129" s="93"/>
      <c r="F129" s="48" t="str">
        <f>"NDF "&amp;IF(MONTH($B$111)&lt;10,"0","")&amp;MONTH($B$111)&amp;"/"&amp;YEAR($B$111)&amp;" "&amp;Paramètres!P21</f>
        <v xml:space="preserve">NDF 07/2020 </v>
      </c>
      <c r="G129" s="49">
        <f t="shared" ca="1" si="8"/>
        <v>0</v>
      </c>
      <c r="H129" s="49">
        <f t="shared" si="9"/>
        <v>0</v>
      </c>
      <c r="I129" s="50" t="s">
        <v>48</v>
      </c>
    </row>
    <row r="130" spans="2:9" x14ac:dyDescent="0.2">
      <c r="B130" s="92">
        <f t="shared" si="10"/>
        <v>44043</v>
      </c>
      <c r="C130" s="93" t="s">
        <v>47</v>
      </c>
      <c r="D130" s="93">
        <f t="shared" si="7"/>
        <v>635400</v>
      </c>
      <c r="E130" s="93"/>
      <c r="F130" s="48" t="str">
        <f>"NDF "&amp;IF(MONTH($B$111)&lt;10,"0","")&amp;MONTH($B$111)&amp;"/"&amp;YEAR($B$111)&amp;" "&amp;Paramètres!P21</f>
        <v xml:space="preserve">NDF 07/2020 </v>
      </c>
      <c r="G130" s="49">
        <f t="shared" ca="1" si="8"/>
        <v>0</v>
      </c>
      <c r="H130" s="49">
        <f t="shared" si="9"/>
        <v>0</v>
      </c>
      <c r="I130" s="50" t="s">
        <v>48</v>
      </c>
    </row>
    <row r="131" spans="2:9" x14ac:dyDescent="0.2">
      <c r="B131" s="92">
        <f t="shared" si="10"/>
        <v>44043</v>
      </c>
      <c r="C131" s="93" t="s">
        <v>47</v>
      </c>
      <c r="D131" s="93">
        <f t="shared" si="7"/>
        <v>445660</v>
      </c>
      <c r="E131" s="93"/>
      <c r="F131" s="48" t="str">
        <f>"NDF "&amp;IF(MONTH($B$111)&lt;10,"0","")&amp;MONTH($B$111)&amp;"/"&amp;YEAR($B$111)&amp;" "&amp;Paramètres!P21</f>
        <v xml:space="preserve">NDF 07/2020 </v>
      </c>
      <c r="G131" s="49">
        <f t="shared" si="8"/>
        <v>0</v>
      </c>
      <c r="H131" s="49">
        <f t="shared" si="9"/>
        <v>0</v>
      </c>
      <c r="I131" s="50" t="s">
        <v>48</v>
      </c>
    </row>
    <row r="132" spans="2:9" x14ac:dyDescent="0.2">
      <c r="B132" s="92">
        <f t="shared" si="10"/>
        <v>44043</v>
      </c>
      <c r="C132" s="93" t="s">
        <v>47</v>
      </c>
      <c r="D132" s="93">
        <f t="shared" si="7"/>
        <v>421200</v>
      </c>
      <c r="E132" s="93"/>
      <c r="F132" s="48" t="str">
        <f>"NDF "&amp;IF(MONTH($B$111)&lt;10,"0","")&amp;MONTH($B$111)&amp;"/"&amp;YEAR($B$111)&amp;" "&amp;Paramètres!P21</f>
        <v xml:space="preserve">NDF 07/2020 </v>
      </c>
      <c r="G132" s="49">
        <f t="shared" si="8"/>
        <v>0</v>
      </c>
      <c r="H132" s="49">
        <f t="shared" ca="1" si="9"/>
        <v>0</v>
      </c>
      <c r="I132" s="50" t="s">
        <v>48</v>
      </c>
    </row>
    <row r="133" spans="2:9" x14ac:dyDescent="0.2">
      <c r="B133" s="94"/>
      <c r="C133" s="95"/>
      <c r="D133" s="95"/>
      <c r="E133" s="95"/>
      <c r="F133" s="51" t="s">
        <v>114</v>
      </c>
      <c r="G133" s="51">
        <f ca="1">COUNTIF(G110:H132,"&gt;0")</f>
        <v>0</v>
      </c>
      <c r="H133" s="52" t="str">
        <f ca="1">IF(ABS(SUM(G109:G132)-SUM(H109:H132))&lt;0.01,"OK","Ecart")</f>
        <v>OK</v>
      </c>
      <c r="I133" s="53"/>
    </row>
  </sheetData>
  <mergeCells count="13">
    <mergeCell ref="G2:G3"/>
    <mergeCell ref="A2:A3"/>
    <mergeCell ref="B2:B3"/>
    <mergeCell ref="C2:C3"/>
    <mergeCell ref="D2:E2"/>
    <mergeCell ref="F2:F3"/>
    <mergeCell ref="B105:C105"/>
    <mergeCell ref="A33:G33"/>
    <mergeCell ref="A34:B34"/>
    <mergeCell ref="A35:B35"/>
    <mergeCell ref="E35:G36"/>
    <mergeCell ref="A36:B36"/>
    <mergeCell ref="A38:D38"/>
  </mergeCells>
  <conditionalFormatting sqref="C35">
    <cfRule type="containsText" dxfId="5" priority="1" stopIfTrue="1" operator="containsText" text="Puissance non saisie">
      <formula>NOT(ISERROR(SEARCH("Puissance non saisie",C35)))</formula>
    </cfRule>
  </conditionalFormatting>
  <dataValidations disablePrompts="1" count="1">
    <dataValidation type="list" allowBlank="1" showInputMessage="1" showErrorMessage="1" errorTitle="Nature de la dépense" error="Veuillez sélectionner une valeur autorisée" promptTitle="Nature" sqref="C4:C32" xr:uid="{00000000-0002-0000-0800-000000000000}">
      <formula1>Nature</formula1>
    </dataValidation>
  </dataValidations>
  <printOptions horizontalCentered="1"/>
  <pageMargins left="0.39370078740157483" right="0.39370078740157483" top="0.39370078740157483" bottom="0.39370078740157483" header="0.39370078740157483" footer="0.27559055118110237"/>
  <pageSetup paperSize="9" scale="83" fitToHeight="2" orientation="portrait" horizontalDpi="4294967292" r:id="rId1"/>
  <headerFooter alignWithMargins="0">
    <oddHeader xml:space="preserve">&amp;L&amp;"Book Antiqua,Gras"&amp;18 &amp;C&amp;"Book Antiqua,Gras"&amp;18 &amp;R&amp;"Book Antiqua,Gras"&amp;18 </oddHeader>
    <oddFooter xml:space="preserve">&amp;L&amp;"Arial,Italique"&amp;8 &amp;C&amp;"Arial,Italique"&amp;8 &amp;R&amp;"Arial,Italique"&amp;8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26</vt:i4>
      </vt:variant>
    </vt:vector>
  </HeadingPairs>
  <TitlesOfParts>
    <vt:vector size="40" baseType="lpstr">
      <vt:lpstr>Instructions</vt:lpstr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Barème</vt:lpstr>
      <vt:lpstr>août!Impression_des_titres</vt:lpstr>
      <vt:lpstr>avril!Impression_des_titres</vt:lpstr>
      <vt:lpstr>décembre!Impression_des_titres</vt:lpstr>
      <vt:lpstr>février!Impression_des_titres</vt:lpstr>
      <vt:lpstr>janvier!Impression_des_titres</vt:lpstr>
      <vt:lpstr>juillet!Impression_des_titres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septembre!Impression_des_titres</vt:lpstr>
      <vt:lpstr>Nature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GUINARD</dc:creator>
  <cp:lastModifiedBy>user</cp:lastModifiedBy>
  <cp:lastPrinted>2019-12-29T12:02:39Z</cp:lastPrinted>
  <dcterms:created xsi:type="dcterms:W3CDTF">2000-05-17T15:13:02Z</dcterms:created>
  <dcterms:modified xsi:type="dcterms:W3CDTF">2020-03-10T06:36:48Z</dcterms:modified>
</cp:coreProperties>
</file>